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98-98" sheetId="3" r:id="rId3"/>
    <sheet name="SO 11-01-01" sheetId="4" r:id="rId4"/>
    <sheet name="SO 11-11-01" sheetId="5" r:id="rId5"/>
    <sheet name="SO 11-13-01" sheetId="6" r:id="rId6"/>
    <sheet name="SO 11-30-01" sheetId="7" r:id="rId7"/>
    <sheet name="SO 11-30-02" sheetId="8" r:id="rId8"/>
    <sheet name="SO 11-76-01" sheetId="9" r:id="rId9"/>
  </sheets>
  <definedNames/>
  <calcPr/>
  <webPublishing/>
</workbook>
</file>

<file path=xl/sharedStrings.xml><?xml version="1.0" encoding="utf-8"?>
<sst xmlns="http://schemas.openxmlformats.org/spreadsheetml/2006/main" count="4444" uniqueCount="826">
  <si>
    <t>Aspe</t>
  </si>
  <si>
    <t>Rekapitulace ceny</t>
  </si>
  <si>
    <t>S621900151</t>
  </si>
  <si>
    <t>Výstavba PZS v km 16,168 (P701) Nový Kramolín trati Domažlice – Planá u M.L.</t>
  </si>
  <si>
    <t>ZŘ</t>
  </si>
  <si>
    <t>20210226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</si>
  <si>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</si>
  <si>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</si>
  <si>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</si>
  <si>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</si>
  <si>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</si>
  <si>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</si>
  <si>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</si>
  <si>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</si>
  <si>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</si>
  <si>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</si>
  <si>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</si>
  <si>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P701 v km 16,168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</si>
  <si>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</si>
  <si>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</si>
  <si>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</si>
  <si>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</si>
  <si>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</si>
  <si>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</si>
  <si>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</si>
  <si>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</si>
  <si>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</si>
  <si>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</si>
  <si>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</si>
  <si>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</si>
  <si>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</si>
  <si>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</si>
  <si>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</si>
  <si>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</si>
  <si>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</si>
  <si>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</si>
  <si>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</si>
  <si>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</si>
  <si>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</si>
  <si>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</si>
  <si>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</si>
  <si>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</si>
  <si>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</si>
  <si>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</si>
  <si>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</si>
  <si>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</si>
  <si>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</si>
  <si>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</si>
  <si>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</si>
  <si>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</si>
  <si>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</si>
  <si>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</si>
  <si>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</si>
  <si>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</si>
  <si>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</si>
  <si>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</si>
  <si>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</si>
  <si>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0101,0102, 0103, 104, 0105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</si>
  <si>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</si>
  <si>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</si>
  <si>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</si>
  <si>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</si>
  <si>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</si>
  <si>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</si>
  <si>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</si>
  <si>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</si>
  <si>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</si>
  <si>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</si>
  <si>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</si>
  <si>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</si>
  <si>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111208</t>
  </si>
  <si>
    <t>ODSTRANĚNÍ KŘOVIN S ODVOZEM DO 20KM</t>
  </si>
  <si>
    <t>M2</t>
  </si>
  <si>
    <t>OTSKP19</t>
  </si>
  <si>
    <t>Technická specifikace položky odpovídá příslušné cenové soustavě</t>
  </si>
  <si>
    <t>5</t>
  </si>
  <si>
    <t>R13173</t>
  </si>
  <si>
    <t>HLOUBENÍ JAM ZAPAŽ I NEPAŽ TŘ. I</t>
  </si>
  <si>
    <t>M3</t>
  </si>
  <si>
    <t>18*8+0,8*8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</si>
  <si>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</si>
  <si>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6</t>
  </si>
  <si>
    <t>R131738</t>
  </si>
  <si>
    <t>HLOUBENÍ JAM ZAPAŽ I NEPAŽ TŘ. I, ODVOZ DO 20KM</t>
  </si>
  <si>
    <t>10*0,2+5*1,3+1+2</t>
  </si>
  <si>
    <t>7</t>
  </si>
  <si>
    <t>R13273</t>
  </si>
  <si>
    <t>HLOUBENÍ RÝH ŠÍŘ DO 2M PAŽ I NEPAŽ TŘ. I</t>
  </si>
  <si>
    <t>0,35*0,7*1216+0,65*1,1*49+0,35*0,8*31</t>
  </si>
  <si>
    <t>8</t>
  </si>
  <si>
    <t>R132738</t>
  </si>
  <si>
    <t>HLOUBENÍ RÝH ŠÍŘ DO 2M PAŽ I NEPAŽ TŘ. I, ODVOZ DO 20KM</t>
  </si>
  <si>
    <t>0,35*0,1*1216+0,65*0,1*49</t>
  </si>
  <si>
    <t>9</t>
  </si>
  <si>
    <t>HLOUBENÍ RÝH ŠÍŘ DO 2M PAŽ I NEPAŽ TŘ. I - PŘÍPLATEK 20% ZA KOPÁNÍ V OBSAZENÉ TRASE</t>
  </si>
  <si>
    <t>0,35*0,8*724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</si>
  <si>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20% příplatku za kopání v obsazené trase</t>
  </si>
  <si>
    <t>10</t>
  </si>
  <si>
    <t>14173</t>
  </si>
  <si>
    <t>PROTLAČOVÁNÍ POTRUBÍ Z PLAST HMOT DN DO 200MM</t>
  </si>
  <si>
    <t>M</t>
  </si>
  <si>
    <t>11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</si>
  <si>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</si>
  <si>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</si>
  <si>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</si>
  <si>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12</t>
  </si>
  <si>
    <t>702312</t>
  </si>
  <si>
    <t>ZAKRYTÍ KABELŮ VÝSTRAŽNOU FÓLIÍ ŠÍŘKY PŘES 20 DO 40 CM</t>
  </si>
  <si>
    <t>13</t>
  </si>
  <si>
    <t>R17411</t>
  </si>
  <si>
    <t>ZÁSYP JAM A RÝH ZEMINOU SE ZHUTNĚNÍM</t>
  </si>
  <si>
    <t>0,35*0,7*1216+0,35*0,8*724+0,65*1,1*49+18*8+0,8*8+0,35*0,8*31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</si>
  <si>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</si>
  <si>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14</t>
  </si>
  <si>
    <t>18214</t>
  </si>
  <si>
    <t>ÚPRAVA POVRCHŮ SROVNÁNÍM ÚZEMÍ V TL DO 0,25M</t>
  </si>
  <si>
    <t>0,35*1940+0,65*49+18*2*2+0,35*31</t>
  </si>
  <si>
    <t>15</t>
  </si>
  <si>
    <t>R702212</t>
  </si>
  <si>
    <t>KABELOVÁ CHRÁNIČKA ZEMNÍ DN PŘES 100 DO 200 MM</t>
  </si>
  <si>
    <t>1. Položka obsahuje: – proražení otvoru zdivem o průřezu od 0,01 do 0,025m2 – úpravu a začištění omítky po montáži vedení – pomocné mechanismy 2. Položka neobsahuje: – protipožární ucpávku 3. Způsob měření:</t>
  </si>
  <si>
    <t>16</t>
  </si>
  <si>
    <t>701004</t>
  </si>
  <si>
    <t>VYHLEDÁVACÍ MARKER ZEMNÍ</t>
  </si>
  <si>
    <t>z výkresů č. 0101, 0,102, 0103, 0104, 0105, 0210 a TZ</t>
  </si>
  <si>
    <t>17</t>
  </si>
  <si>
    <t>709210</t>
  </si>
  <si>
    <t>KŘIŽOVATKA KABELOVÝCH VEDENÍ SE STÁVAJÍCÍ INŽENÝRSKOU SÍTÍ (KABELEM, POTRUBÍM APOD.)</t>
  </si>
  <si>
    <t>18</t>
  </si>
  <si>
    <t>R15160</t>
  </si>
  <si>
    <t>POPLATKY ZA LIKVIDACŮ ODPADŮ NEKONTAMINOVANÝCH - 02 01 03 SMÝCENÉ STROMY A KEŘE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</si>
  <si>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</si>
  <si>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</si>
  <si>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19</t>
  </si>
  <si>
    <t>R15111</t>
  </si>
  <si>
    <t>POPLATKY ZA LIKVIDACŮ ODPADŮ NEKONTAMINOVANÝCH - 17 05 04 VYTĚŽENÉ ZEMINY A HORNINY - I. TŘÍDA TĚŽITELNOSTI</t>
  </si>
  <si>
    <t>(9,4+13,685)*2</t>
  </si>
  <si>
    <t>Pokládka, montáž</t>
  </si>
  <si>
    <t>20</t>
  </si>
  <si>
    <t>R75A131</t>
  </si>
  <si>
    <t>KABEL METALICKÝ DVOUPLÁŠŤOVÝ DO 12 PÁRŮ - DODÁVKA</t>
  </si>
  <si>
    <t>KMPÁR</t>
  </si>
  <si>
    <t>3*1,39+4*2,31+7*0,14</t>
  </si>
  <si>
    <t>1. Položka obsahuje: – dodání kabelů podle typu od výrobců včetně mimostaveništní dopravy 2. Položka neobsahuje: X 3. Způsob měření:</t>
  </si>
  <si>
    <t>21</t>
  </si>
  <si>
    <t>R75A141</t>
  </si>
  <si>
    <t>KABEL METALICKÝ DVOUPLÁŠŤOVÝ PŘES 12 PÁRŮ - DODÁVKA</t>
  </si>
  <si>
    <t>16*0,08+24*0,06</t>
  </si>
  <si>
    <t>22</t>
  </si>
  <si>
    <t>75A217</t>
  </si>
  <si>
    <t>ZATAŽENÍ A SPOJKOVÁNÍ KABELŮ DO 12 PÁRŮ - MONTÁŽ</t>
  </si>
  <si>
    <t>23</t>
  </si>
  <si>
    <t>75A227</t>
  </si>
  <si>
    <t>ZATAŽENÍ A SPOJKOVÁNÍ KABELŮ PŘES 12 PÁRŮ - MONTÁŽ</t>
  </si>
  <si>
    <t>24</t>
  </si>
  <si>
    <t>75A311</t>
  </si>
  <si>
    <t>KABELOVÁ FORMA (UKONČENÍ KABELŮ) PRO KABELY ZABEZPEČOVACÍ DO 12 PÁRŮ</t>
  </si>
  <si>
    <t>z výkresu č. 1000 a TZ</t>
  </si>
  <si>
    <t>25</t>
  </si>
  <si>
    <t>75A312</t>
  </si>
  <si>
    <t>KABELOVÁ FORMA (UKONČENÍ KABELŮ) PRO KABELY ZABEZPEČOVACÍ PŘES 12 PÁRŮ</t>
  </si>
  <si>
    <t>26</t>
  </si>
  <si>
    <t>75A321</t>
  </si>
  <si>
    <t>SPOJKA ROVNÁ PRO PLASTOVÉ KABELY S JÁDRY O PRŮMĚRU 1 MM2 DO 12 PÁRŮ</t>
  </si>
  <si>
    <t>27</t>
  </si>
  <si>
    <t>R75I222</t>
  </si>
  <si>
    <t>KABEL ZEMNÍ DVOUPLÁŠŤOVÝ BEZ PANCÍŘE PRŮMĚRU ŽÍLY 0,8 MM DO 25XN</t>
  </si>
  <si>
    <t>KMČTYŘKA</t>
  </si>
  <si>
    <t>10*2,31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</si>
  <si>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</si>
  <si>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28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</si>
  <si>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</si>
  <si>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</si>
  <si>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</si>
  <si>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29</t>
  </si>
  <si>
    <t>75IH32</t>
  </si>
  <si>
    <t>UKONČENÍ KABELU FORMA KABELOVÁ DÉLKY DO 0,5 M DO 25XN</t>
  </si>
  <si>
    <t>30</t>
  </si>
  <si>
    <t>75II11</t>
  </si>
  <si>
    <t>SPOJKA PRO CELOPLASTOVÉ KABELY BEZ PANCÍŘE DO 100 ŽIL</t>
  </si>
  <si>
    <t>31</t>
  </si>
  <si>
    <t>75II1X</t>
  </si>
  <si>
    <t>SPOJKA PRO CELOPLASTOVÉ KABELY BEZ PANCÍŘE - MONTÁŽ</t>
  </si>
  <si>
    <t>32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</si>
  <si>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</si>
  <si>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</si>
  <si>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</si>
  <si>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</si>
  <si>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33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</si>
  <si>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</si>
  <si>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</si>
  <si>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</si>
  <si>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34</t>
  </si>
  <si>
    <t>R742H12</t>
  </si>
  <si>
    <t>KABEL NN ČTYŘ- A PĚTIŽÍLOVÝ CU S PLASTOVOU IZOLACÍ OD 4 DO 16 MM2</t>
  </si>
  <si>
    <t>1. Položka obsahuje: – manipulace a uložení kabelu (do země, chráničky, kanálu, na rošty, na TV a pod.) 2. Položka neobsahuje: – příchytky, spojky, koncovky, chráničky apod. 3. Způsob měření:</t>
  </si>
  <si>
    <t>35</t>
  </si>
  <si>
    <t>742L12</t>
  </si>
  <si>
    <t>UKONČENÍ DVOU AŽ PĚTIŽÍLOVÉHO KABELU V ROZVADĚČI NEBO NA PŘÍSTROJI OD 4 DO 16 MM2</t>
  </si>
  <si>
    <t>36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</si>
  <si>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</si>
  <si>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</si>
  <si>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</si>
  <si>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37</t>
  </si>
  <si>
    <t>742P15</t>
  </si>
  <si>
    <t>OZNAČOVACÍ ŠTÍTEK NA KABEL</t>
  </si>
  <si>
    <t>38</t>
  </si>
  <si>
    <t>75A420</t>
  </si>
  <si>
    <t>OZNAČENÍ KABELŮ ZNAČKOVACÍ KABELOVOU OBJÍMKOU</t>
  </si>
  <si>
    <t>zTZ</t>
  </si>
  <si>
    <t>39</t>
  </si>
  <si>
    <t>R75I911</t>
  </si>
  <si>
    <t>OPTOTRUBKA HDPE PRŮMĚRU DO 40 MM</t>
  </si>
  <si>
    <t>40</t>
  </si>
  <si>
    <t>75I91X</t>
  </si>
  <si>
    <t>OPTOTRUBKA HDPE - MONTÁŽ</t>
  </si>
  <si>
    <t>41</t>
  </si>
  <si>
    <t>R75IA11</t>
  </si>
  <si>
    <t>OPTOTRUBKOVÁ SPOJKA PRŮMĚRU DO 40 MM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</si>
  <si>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</si>
  <si>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42</t>
  </si>
  <si>
    <t>75IA1X</t>
  </si>
  <si>
    <t>OPTOTRUBKOVÁ SPOJKA - MONTÁŽ</t>
  </si>
  <si>
    <t>43</t>
  </si>
  <si>
    <t>R75IA61</t>
  </si>
  <si>
    <t>OPTOTRUBKOVÁ KONCOVKA S VENTILKEM PRŮMĚRU DO 40 MM</t>
  </si>
  <si>
    <t>44</t>
  </si>
  <si>
    <t>75IA6X</t>
  </si>
  <si>
    <t>OPTOTRUBKOVÁ KONCOVKA S VENTILKEM - MONTÁŽ</t>
  </si>
  <si>
    <t>45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</si>
  <si>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</si>
  <si>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</si>
  <si>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</si>
  <si>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</si>
  <si>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46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</si>
  <si>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</si>
  <si>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</si>
  <si>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</si>
  <si>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47</t>
  </si>
  <si>
    <t>75IE41</t>
  </si>
  <si>
    <t>SLOUPKOVÝ ROZVADĚČ DO 100 PÁRŮ</t>
  </si>
  <si>
    <t>48</t>
  </si>
  <si>
    <t>75IE4X</t>
  </si>
  <si>
    <t>SLOUPKOVÝ ROZVADĚČ DO 100 PÁRŮ - MONTÁŽ</t>
  </si>
  <si>
    <t>49</t>
  </si>
  <si>
    <t>75IF21</t>
  </si>
  <si>
    <t>ROZPOJOVACÍ SVORKOVNICE 2/10, 2/8</t>
  </si>
  <si>
    <t>50</t>
  </si>
  <si>
    <t>75IF2X</t>
  </si>
  <si>
    <t>ROZPOJOVACÍ SVORKOVNICE 2/10, 2/8 - MONTÁŽ</t>
  </si>
  <si>
    <t>51</t>
  </si>
  <si>
    <t>744633</t>
  </si>
  <si>
    <t>JISTIČ TŘÍPÓLOVÝ (10 KA) OD 13 DO 20 A</t>
  </si>
  <si>
    <t>52</t>
  </si>
  <si>
    <t>741413</t>
  </si>
  <si>
    <t>ZÁSUVKA/PŘÍVODKA PRŮMYSLOVÁ, KRYTÍ IP 44 400 V, DO 63 A</t>
  </si>
  <si>
    <t>53</t>
  </si>
  <si>
    <t>747701</t>
  </si>
  <si>
    <t>DOKONČOVACÍ MONTÁŽNÍ PRÁCE NA ELEKTRICKÉM ZAŘÍZENÍ</t>
  </si>
  <si>
    <t>HOD</t>
  </si>
  <si>
    <t>54</t>
  </si>
  <si>
    <t>701003</t>
  </si>
  <si>
    <t>BETONOVÝ OZNAČNÍK</t>
  </si>
  <si>
    <t>55</t>
  </si>
  <si>
    <t>R741911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</si>
  <si>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</si>
  <si>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</si>
  <si>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56</t>
  </si>
  <si>
    <t>741B11</t>
  </si>
  <si>
    <t>ZEMNÍCÍ TYČ FEZN DÉLKY DO 2 M</t>
  </si>
  <si>
    <t>Zabezp.zařízení - vnitřní</t>
  </si>
  <si>
    <t>57</t>
  </si>
  <si>
    <t>75B421</t>
  </si>
  <si>
    <t>STOJANOVÁ ŘADA PRO 2 STOJANY - DODÁVKA</t>
  </si>
  <si>
    <t>z výkresu č. 0500 a TZ</t>
  </si>
  <si>
    <t>58</t>
  </si>
  <si>
    <t>75B427</t>
  </si>
  <si>
    <t>STOJANOVÁ ŘADA PRO 2 STOJANY - MONTÁŽ</t>
  </si>
  <si>
    <t>59</t>
  </si>
  <si>
    <t>R75B6M1</t>
  </si>
  <si>
    <t>BEZÚDRŽBOVÁ BATERIE 24 V/200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</si>
  <si>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</si>
  <si>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60</t>
  </si>
  <si>
    <t>75B6T7</t>
  </si>
  <si>
    <t>BATERIE - MONTÁŽ</t>
  </si>
  <si>
    <t>61</t>
  </si>
  <si>
    <t>R75B633</t>
  </si>
  <si>
    <t>MĚNIČ AC/DC 230/24 S FUNKCÍ DOBÍJEČE - DODÁVKA, MONTÁŽ</t>
  </si>
  <si>
    <t>Měnič AC/DC 230/24 s funkcí dobíječe - dodávka, montáž</t>
  </si>
  <si>
    <t>62</t>
  </si>
  <si>
    <t>746771</t>
  </si>
  <si>
    <t>MĚNIČ DC/DC DO 20 A</t>
  </si>
  <si>
    <t>63</t>
  </si>
  <si>
    <t>R632650</t>
  </si>
  <si>
    <t>ZÁZNAMOVÉ ZAŘÍZENÍ - DODÁVKA A MONTÁŽ</t>
  </si>
  <si>
    <t>64</t>
  </si>
  <si>
    <t>R632648</t>
  </si>
  <si>
    <t>ZDROJ KMITAVÉHO SIGNÁLU - DODÁVKA A MONTÁŽ</t>
  </si>
  <si>
    <t>65</t>
  </si>
  <si>
    <t>R632649</t>
  </si>
  <si>
    <t>STABILIZÁTOR NAPĚTÍ - DODÁVKA A MONTÁŽ</t>
  </si>
  <si>
    <t>66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</si>
  <si>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</si>
  <si>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</si>
  <si>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</si>
  <si>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67</t>
  </si>
  <si>
    <t>75D277</t>
  </si>
  <si>
    <t>ZAŘÍZENÍ (PZZ) PRO NEVIDOMÉ - MONTÁŽ</t>
  </si>
  <si>
    <t>68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</si>
  <si>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</si>
  <si>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</si>
  <si>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</si>
  <si>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69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</si>
  <si>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</si>
  <si>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</si>
  <si>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</si>
  <si>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70</t>
  </si>
  <si>
    <t>75B471</t>
  </si>
  <si>
    <t>KABELOVÝ ROŠT VODOROVNÝ - DODÁVKA</t>
  </si>
  <si>
    <t>71</t>
  </si>
  <si>
    <t>75B477</t>
  </si>
  <si>
    <t>KABELOVÝ ROŠT VODOROVNÝ - MONTÁŽ</t>
  </si>
  <si>
    <t>72</t>
  </si>
  <si>
    <t>744121</t>
  </si>
  <si>
    <t>ROZVODNICE NN MODULÁRNÍ, MIN. IP 55, TŘÍDA IZOLACE II, DO 24 MODULŮ</t>
  </si>
  <si>
    <t>73</t>
  </si>
  <si>
    <t>R746698</t>
  </si>
  <si>
    <t>VYBAVENÍ DOMKU - NÁBYTEK - DODÁVKA A MONTÁŽ</t>
  </si>
  <si>
    <t>Zabezp.zařízení - venkovní</t>
  </si>
  <si>
    <t>74</t>
  </si>
  <si>
    <t>R75D161</t>
  </si>
  <si>
    <t>RELÉOVÝ DOMEK (DO 9 M2) PREFABRIKOVANÝ, IZOLOVANÝ, S KLIMATIZACÍ A VNITŘNÍ KABELIZACÍ - DODÁVKA</t>
  </si>
  <si>
    <t>z výkresu č. 0103, 0200, 0210, 0500, 1000 a TZ</t>
  </si>
  <si>
    <t>1. Položka obsahuje: – dodávka reléového domku prefabrikovaného, izolovaného, s klimatizací a vnitřní kabelizací, doprava do staveništního skladu – dodávku reléového domku prefabrikovaného, izolovaného, s klimatizací a vnitřní kabelizací včetně pomocného materiálu, dopravu do staveništního skladu</t>
  </si>
  <si>
    <t>75</t>
  </si>
  <si>
    <t>R75D167</t>
  </si>
  <si>
    <t>RELÉOVÝ DOMEK (DO 9 M2) PREFABRIKOVANÝ - MONTÁŽ</t>
  </si>
  <si>
    <t>1. Položka obsahuje: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– montáž reléového domku prefabrikovaného, izolovaného, s klimatizací a vnitřní kabelizací, vnitřního zařízení se všemi pomocnými a doplňujícími pracemi a součástmi, případné použití mechanizmů, včetně dopravy ze skladu k místu montáže</t>
  </si>
  <si>
    <t>76</t>
  </si>
  <si>
    <t>744231</t>
  </si>
  <si>
    <t>KABELOVÁ SKŘÍŇ VENKOVNÍ SPOLEČNÁ PŘÍSTROJOVÁ PRO PŘEJEZDY</t>
  </si>
  <si>
    <t>77</t>
  </si>
  <si>
    <t>R743B51</t>
  </si>
  <si>
    <t>PANEL MÍSTNÍHO OVLÁDÁNÍ</t>
  </si>
  <si>
    <t>Dodávka a montáž skříně místního ovládání přejezdu</t>
  </si>
  <si>
    <t>78</t>
  </si>
  <si>
    <t>75IEC1</t>
  </si>
  <si>
    <t>VENKOVNÍ TELEFONNÍ OBJEKT NA SLOUPKU</t>
  </si>
  <si>
    <t>79</t>
  </si>
  <si>
    <t>75IECX</t>
  </si>
  <si>
    <t>VENKOVNÍ TELEFONNÍ OBJEKT - MONTÁŽ</t>
  </si>
  <si>
    <t>80</t>
  </si>
  <si>
    <t>R75D211</t>
  </si>
  <si>
    <t>VÝSTRAŽNÍK SE ZÁVOROU, 1 SKŘÍŇ - DODÁVKA</t>
  </si>
  <si>
    <t>z výkresu č. 0103, 0200, 0210, 1000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</si>
  <si>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</si>
  <si>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81</t>
  </si>
  <si>
    <t>75D217</t>
  </si>
  <si>
    <t>VÝSTRAŽNÍK SE ZÁVOROU, 1 SKŘÍŇ - MONTÁŽ</t>
  </si>
  <si>
    <t>82</t>
  </si>
  <si>
    <t>R75D261</t>
  </si>
  <si>
    <t>PŘEJEZDNÍK - DODÁVKA</t>
  </si>
  <si>
    <t>z výkresu č. 0104, 0200, 0210, 1000 a TZ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</si>
  <si>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</si>
  <si>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83</t>
  </si>
  <si>
    <t>75D267</t>
  </si>
  <si>
    <t>PŘEJEZDNÍK - MONTÁŽ</t>
  </si>
  <si>
    <t>84</t>
  </si>
  <si>
    <t>75C721</t>
  </si>
  <si>
    <t>VZDÁLENOSTNÍ UPOZORNOVADLO, NEPROMĚNNÉ NÁVĚSTIDLO SE ZÁKLADEM - DODÁVKA</t>
  </si>
  <si>
    <t>z výkresu č. 0200 a TZ</t>
  </si>
  <si>
    <t>85</t>
  </si>
  <si>
    <t>75C727</t>
  </si>
  <si>
    <t>VZDÁLENOSTNÍ UPOZORNOVADLO, NEPROMĚNNÉ NÁVĚSTIDLO SE ZÁKLADEM - MONTÁŽ</t>
  </si>
  <si>
    <t>86</t>
  </si>
  <si>
    <t>R75D167U</t>
  </si>
  <si>
    <t>STAVEBNÍ ÚPRAVY V OKOLÍ RD</t>
  </si>
  <si>
    <t>STAVEBNÍ ÚPRAVY A ZEMNÍ PRÁCE V OKOLÍ RD</t>
  </si>
  <si>
    <t>87</t>
  </si>
  <si>
    <t>75C881</t>
  </si>
  <si>
    <t>MEZIKOLEJOVÁ LANOVÁ PROPOJKA (DO 3 LAN DO DÉLKY 7 M) - DODÁVKA</t>
  </si>
  <si>
    <t>88</t>
  </si>
  <si>
    <t>75C887</t>
  </si>
  <si>
    <t>MEZIKOLEJOVÁ LANOVÁ PROPOJKA (DO 3 LAN DO DÉLKY 7 M) - MONTÁŽ</t>
  </si>
  <si>
    <t>89</t>
  </si>
  <si>
    <t>R923341</t>
  </si>
  <si>
    <t>RYCHLOSTNÍK - DODÁVKA A MONTÁŽ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</si>
  <si>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materiálu  
– odrazky nebo retroreflexní fólie  
- dodávku a montáž nosné konstrukce, vč. upevňovacího materiálu</t>
  </si>
  <si>
    <t>90</t>
  </si>
  <si>
    <t>R914111</t>
  </si>
  <si>
    <t>DOPRAVNÍ ZNAČKY ZÁKLADNÍ VELIKOSTI OCELOVÉ NEREFLEXNÍ - DOD A MONTÁŽ</t>
  </si>
  <si>
    <t>položka zahrnuje: - dodávku a montáž značek v požadovaném provedení</t>
  </si>
  <si>
    <t>D</t>
  </si>
  <si>
    <t>Demontáže</t>
  </si>
  <si>
    <t>95</t>
  </si>
  <si>
    <t>R75D218</t>
  </si>
  <si>
    <t>DEMONTÁŽ VÝSTRAŽNÉHO KŘÍŽE</t>
  </si>
  <si>
    <t>DEMONTÁŽ - výstražný kříž</t>
  </si>
  <si>
    <t>96</t>
  </si>
  <si>
    <t>965841</t>
  </si>
  <si>
    <t>DEMONTÁŽ JAKÉKOLIV NÁVĚSTI</t>
  </si>
  <si>
    <t>97</t>
  </si>
  <si>
    <t>R914913</t>
  </si>
  <si>
    <t>DEMONTÁŽ DOPRAVNÍ ZNAČKY</t>
  </si>
  <si>
    <t>Položka zahrnuje odstranění, demontáž a odklizení materiálu s odvozem na předepsané místo</t>
  </si>
  <si>
    <t>98</t>
  </si>
  <si>
    <t>R709692</t>
  </si>
  <si>
    <t>DEMONTÁŽ - ODVOZ (NA LIKVIDACI ODPADŮ NEBO JINÉ URČENÉ MÍSTO)</t>
  </si>
  <si>
    <t>tkm</t>
  </si>
  <si>
    <t>99</t>
  </si>
  <si>
    <t>R15140</t>
  </si>
  <si>
    <t>POPLATKY ZA LIKVIDACŮ ODPADŮ NEKONTAMINOVANÝCH - 17 01 01 BETON Z DEMOLIC OBJEKTŮ, ZÁKLADŮ TV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</si>
  <si>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</t>
  </si>
  <si>
    <t>100</t>
  </si>
  <si>
    <t>R15310</t>
  </si>
  <si>
    <t>POPLATKY ZA LIKVIDACŮ ODPADŮ NEKONTAMINOVANÝCH - 17 04 05 ŽELEZNÝ ŠROT - KONSTRUKCE, STOŽÁRY, KOLEJ.</t>
  </si>
  <si>
    <t>Ostatní</t>
  </si>
  <si>
    <t>101</t>
  </si>
  <si>
    <t>R29611</t>
  </si>
  <si>
    <t>OSTATNÍ POŽADAVKY - ODBORNÝ DOZOR</t>
  </si>
  <si>
    <t>Odborný dozor správce zařízení</t>
  </si>
  <si>
    <t>102</t>
  </si>
  <si>
    <t>R2940</t>
  </si>
  <si>
    <t>VÝMĚNA LISTŮ KPL</t>
  </si>
  <si>
    <t>Výměna listů knihy plánů</t>
  </si>
  <si>
    <t>103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</si>
  <si>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</si>
  <si>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</si>
  <si>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</si>
  <si>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104</t>
  </si>
  <si>
    <t>75E197</t>
  </si>
  <si>
    <t>PŘÍPRAVA A CELKOVÉ ZKOUŠKY PŘEJEZDOVÉHO ZABEZPEČOVACÍHO ZAŘÍZENÍ PRO JEDNU KOLEJ</t>
  </si>
  <si>
    <t>105</t>
  </si>
  <si>
    <t>R75E1C7</t>
  </si>
  <si>
    <t>PROTOKOL UTZ</t>
  </si>
  <si>
    <t>1. Položka obsahuje: – protokol autorizovanou osobou podle požadavku ČSN, včetně hodnocení 2. Položka neobsahuje: X 3. Způsob měření:</t>
  </si>
  <si>
    <t>106</t>
  </si>
  <si>
    <t>75E127</t>
  </si>
  <si>
    <t>CELKOVÁ PROHLÍDKA ZAŘÍZENÍ A VYHOTOVENÍ REVIZNÍ ZPRÁVY</t>
  </si>
  <si>
    <t>107</t>
  </si>
  <si>
    <t>75E1B7</t>
  </si>
  <si>
    <t>REGULACE A ZKOUŠENÍ ZABEZPEČOVACÍHO ZAŘÍZENÍ</t>
  </si>
  <si>
    <t>108</t>
  </si>
  <si>
    <t>747703</t>
  </si>
  <si>
    <t>ZKUŠEBNÍ PROVOZ</t>
  </si>
  <si>
    <t>109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</si>
  <si>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</si>
  <si>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</si>
  <si>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</si>
  <si>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PN</t>
  </si>
  <si>
    <t>Počítače náprav</t>
  </si>
  <si>
    <t>91</t>
  </si>
  <si>
    <t>R75C911</t>
  </si>
  <si>
    <t>SNÍMAČ POČÍTAČE NÁPRAV - DODÁVKA</t>
  </si>
  <si>
    <t>z výkresu č. 0101, 0103, 0104, 0200, 210,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</si>
  <si>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</si>
  <si>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92</t>
  </si>
  <si>
    <t>75C917</t>
  </si>
  <si>
    <t>SNÍMAČ POČÍTAČE NÁPRAV - MONTÁŽ</t>
  </si>
  <si>
    <t>93</t>
  </si>
  <si>
    <t>R75C931</t>
  </si>
  <si>
    <t>SKŘÍŇ S POČÍTAČI NÁPRAV 4 BODY/2 ÚSEKY - DODÁVKA</t>
  </si>
  <si>
    <t>1. Položka obsahuje: – dodávka skříně s počítači náprav 4 body/2 úseky včetně potřebného pomocného materiálu a dopravy do staveništního skladu – dodávku skříně s počítači náprav 4 body/2 úseky do stavědlové ústředny včetně skříně podle určení a pomocného materiálu, dopravu do staveništního skladu 2. Položka neobsahuje: X 3. Způsob měření:</t>
  </si>
  <si>
    <t>94</t>
  </si>
  <si>
    <t>R75C937</t>
  </si>
  <si>
    <t>SKŘÍŇ S POČÍTAČI NÁPRAV 4 BODY/2 ÚSEKY - MONTÁŽ</t>
  </si>
  <si>
    <t>1. Položka obsahuje: – montáž skříně s počítači náprav 4 body/2 úseky, osazení vnitřních prvků skříně, přezkoušení – montáž skříně s počítači náprav 4 bodů/2 úseky se všemi pomocnými a doplňujícími pracemi a součástmi, případné použití mechanizmů, včetně dopravy ze skladu k místu montáže 2. Položka neobsahuje: X 3. Způsob měření: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</si>
  <si>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</si>
  <si>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</si>
  <si>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</si>
  <si>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</si>
  <si>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</si>
  <si>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</si>
  <si>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</si>
  <si>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</si>
  <si>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</si>
  <si>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</si>
  <si>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</si>
  <si>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</si>
  <si>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</si>
  <si>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</si>
  <si>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</si>
  <si>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</si>
  <si>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</si>
  <si>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</si>
  <si>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</si>
  <si>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</si>
  <si>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</si>
  <si>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</si>
  <si>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</si>
  <si>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</si>
  <si>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</si>
  <si>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</si>
  <si>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</si>
  <si>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</si>
  <si>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</si>
  <si>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</si>
  <si>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</si>
  <si>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</si>
  <si>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</si>
  <si>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Nájmy hrazené zhotovitelem stavby</t>
  </si>
  <si>
    <t>[bez vazby na CS]</t>
  </si>
  <si>
    <t>místo pro deponování materiálů aj. prostředků pro zhotovení stavby</t>
  </si>
  <si>
    <t>E.1.1.1</t>
  </si>
  <si>
    <t>Železniční svršek</t>
  </si>
  <si>
    <t xml:space="preserve">  SO 11-01-01</t>
  </si>
  <si>
    <t>Železniční svršek na přejezdu P701 v km 16,168</t>
  </si>
  <si>
    <t>SO 11-01-01</t>
  </si>
  <si>
    <t>R528331</t>
  </si>
  <si>
    <t>KOLEJ 49 E1, ROZD. "U", BEZSTYKOVÁ, PR. BET. PODKLADNICOVÝ, UP. TUHÉ</t>
  </si>
  <si>
    <t>z Výkresů č. 3, 4, 7 a TZ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</si>
  <si>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</si>
  <si>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R52A341</t>
  </si>
  <si>
    <t>KOLEJ 49 E1 REGENEROVANÁ, ROZD. "U", BEZSTYKOVÁ, PR. BET. PODKLADNICOVÝ UŽITÝ, UP. TUHÉ</t>
  </si>
  <si>
    <t>1. Položka obsahuje: – ověření kvality vyzískaných materiálů s případnou regenerací do předpisového stavu – defektoskopické zkoušky kolejnic, jsou-li vyžadovány – dodávku uvedeného typu kolejnic, pražců (popř. mostnic) - VŠE DODÁNO Z VÝZISKU,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 2. Položka neobsahuje: – zřízení kolejového lože – svařování kolejnic do bezstykové koleje – broušení koleje – případnou dodávku a montáž pražcových kotev – následnou úpravu směrového a výškového uspořádání koleje</t>
  </si>
  <si>
    <t>541521</t>
  </si>
  <si>
    <t>PODÉLNÝ POSUN BETONOVÉHO PRAŽCE V OSE KOLEJE</t>
  </si>
  <si>
    <t>R921930</t>
  </si>
  <si>
    <t>ANTIKOROZNÍ PROVEDENÍ UPEVŇOVADEL A JINÉHO DROBNÉHO KOLEJIVA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</si>
  <si>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</si>
  <si>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</si>
  <si>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</si>
  <si>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z Výkresů č. 5, 7 a TZ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</si>
  <si>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</si>
  <si>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</si>
  <si>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</si>
  <si>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</si>
  <si>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</si>
  <si>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z Výkresu č. 5 a TZ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</si>
  <si>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</si>
  <si>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542312</t>
  </si>
  <si>
    <t>NÁSLEDNÁ ÚPRAVA SMĚROVÉHO A VÝŠKOVÉHO USPOŘÁDÁNÍ KOLEJE - PRAŽCE BETONOVÉ</t>
  </si>
  <si>
    <t>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Způsob měření: - Měří se délka koleje ve smyslu ČSN 73 6360, tj. v ose koleje.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</si>
  <si>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</si>
  <si>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</si>
  <si>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</si>
  <si>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</si>
  <si>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</si>
  <si>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</si>
  <si>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</si>
  <si>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</si>
  <si>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</si>
  <si>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</si>
  <si>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</si>
  <si>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</si>
  <si>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R549331U</t>
  </si>
  <si>
    <t>ÚPRAVA BEZSTYKOVÉ KOLEJE NA STÁVAJÍCÍCH ÚSECÍCH V KOLEJI</t>
  </si>
  <si>
    <t>1. Položka obsahuje: – povolení a utažení upevňovadel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</si>
  <si>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</si>
  <si>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</si>
  <si>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</si>
  <si>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</si>
  <si>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</si>
  <si>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(APK), VČ TECHNICKÉHO PROJEKTU</t>
  </si>
  <si>
    <t>Měření prostorové polohy koleje  (APK)</t>
  </si>
  <si>
    <t>R923941</t>
  </si>
  <si>
    <t>ZAJIŠŤOVACÍ ZNAČKA KONZOLOVÁ (K) VČETNĚ OCELOVÉHO SLOUPKU</t>
  </si>
  <si>
    <t>1. Položka obsahuje: – geodetické zaměření a kontrolu připravenosti pro osazení značky – dodávku konzolové zajišťovací značky a slopku v požadovaném provedení – vykopání jamky, osazení a zabetonování sloupku a upevnění podpůrné konstrukce na sloupek – nalepení nebo uchycení zajišťovací značky a další související práce – všechny potřebné pomůcky, stroje, nářadí a pomocný materiál – kontrolní měření – vyhotovení příslušné dokumentace 2. Položka neobsahuje: X 3. Způsob měření:</t>
  </si>
  <si>
    <t>923471</t>
  </si>
  <si>
    <t>SKLONOVNÍK</t>
  </si>
  <si>
    <t>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</si>
  <si>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</si>
  <si>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</si>
  <si>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</si>
  <si>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</si>
  <si>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</si>
  <si>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</si>
  <si>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</si>
  <si>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</si>
  <si>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R965022</t>
  </si>
  <si>
    <t>ODSTRANĚNÍ KOLEJOVÉHO LOŽE A DRÁŽNÍCH STEZEK - ODVOZ NA MEZIDEPONII</t>
  </si>
  <si>
    <t>m3*km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</si>
  <si>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vytěženého v rostlém (původním) stavu nebo vybouraného materiálu a</t>
  </si>
  <si>
    <t>R965021</t>
  </si>
  <si>
    <t>ODSTRANĚNÍ KOLEJOVÉHO LOŽE A DRÁŽNÍCH STEZEK - ODVOZ NA SKLÁDKU</t>
  </si>
  <si>
    <t>965851</t>
  </si>
  <si>
    <t>DEMONTÁŽ ZAJIŠŤOVACÍ ZNAČKY</t>
  </si>
  <si>
    <t>965852</t>
  </si>
  <si>
    <t>DEMONTÁŽ ZAJIŠŤOVACÍ ZNAČKY - ODVOZ (NA LIKVIDACI ODPADŮ NEBO JINÉ URČENÉ MÍSTO)</t>
  </si>
  <si>
    <t>R965113</t>
  </si>
  <si>
    <t>DEMONTÁŽ KOLEJE 49 NA BETONOVÝCH PRAŽCÍCH DO KOLEJOVÝCH POLÍ S ODVOZEM NA MONTÁŽNÍ ZÁKLADNU S NÁSLEDNÝM ROZEBRÁNÍM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</si>
  <si>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naložení vybouraného materiálu na dopravní prostředek – odvoz kolejových polí z místa demontáže na montážní základnu – rozebrání kolejových polí na montážní základně do součástí – příplatky za ztížené podmínky při práci v kolejišti, např. za překážky na straně koleje apod</t>
  </si>
  <si>
    <t>R965114</t>
  </si>
  <si>
    <t>DEMONTÁŽ KOLEJE NA BETONOVÝCH PRAŽCÍCH DO KOLEJOVÝCH POLÍ S ODVOZEM NA MONTÁŽNÍ ZÁKLADNU S NÁSLEDNÝM ROZEBRÁNÍM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</si>
  <si>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naložení vybouraného materiálu na dopravní prostředek – odvoz kolejových polí z místa demontáže na montážní základnu – rozebrání kolejových polí na montážní základně do součástí – příplatky za ztížené podmínky při práci v kolejišti, např. za překážky na straně koleje apod. 2. Položka neobsahuje: – odvoz nevyhovujícího materiálu na likvidaci – poplatky za likvidaci odpadů, nacení se položkam</t>
  </si>
  <si>
    <t>R965116</t>
  </si>
  <si>
    <t>DEMONTÁŽ KOLEJE NA BETONOVÝCH PRAŽCÍCH - ODVOZ ROZEBRANÝCH SOUČÁSTÍ (Z MÍSTA DEMONTÁŽE NEBO Z MONTÁŽNÍ ZÁKLADNY) K LIKVIDACI</t>
  </si>
  <si>
    <t>1. Položka obsahuje: – naložení na dopravní prostředek, odvoz a složení – případné překládky na trase 2. Položka neobsahuje: – poplatky za likvidaci odpadů, nacení se položkami ze ssd 0 3. Způsob měření: Výměra je sumou součinů tun vybouraného materiálu v původním stavu a k nim příslušných jednotlivých odvozových</t>
  </si>
  <si>
    <t>R15150</t>
  </si>
  <si>
    <t>POPLATKY ZA LIKVIDACŮ ODPADŮ NEKONTAMINOVANÝCH - 17 05 08 ŠTĚRK Z KOLEJIŠTĚ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</si>
  <si>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</si>
  <si>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R15510</t>
  </si>
  <si>
    <t>POPLATKY ZA LIKVIDACŮ ODPADŮ NEBEZPEČNÝCH - 17 05 07* LOKÁLNĚ ZNEČIŠTĚNÝ ŠTĚRK A ZEMINA Z KOLEJIŠTĚ (VÝHYBKY)</t>
  </si>
  <si>
    <t>R15210</t>
  </si>
  <si>
    <t>POPLATKY ZA LIKVIDACŮ ODPADŮ NEKONTAMINOVANÝCH - 17 01 01 ŽELEZNIČNÍ PRAŽCE BETONOVÉ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</si>
  <si>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</si>
  <si>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R3720</t>
  </si>
  <si>
    <t>POMOC PRÁCE ZAJIŠŤ NEBO ZŘÍZ REGULACI A OCHRANU DOPRAVY - DIO</t>
  </si>
  <si>
    <t>zahrnuje objednatelem povolené náklady na služby pro zhotovitele</t>
  </si>
  <si>
    <t>E.1.1.2</t>
  </si>
  <si>
    <t>Železniční spodek</t>
  </si>
  <si>
    <t xml:space="preserve">  SO 11-11-01</t>
  </si>
  <si>
    <t>Železniční spodek na přejezdu P701 v km 16,168</t>
  </si>
  <si>
    <t>SO 11-11-01</t>
  </si>
  <si>
    <t>Železniční spodek a odvodnění</t>
  </si>
  <si>
    <t>R212635</t>
  </si>
  <si>
    <t>TRATIVODY KOMPL Z TRUB Z PLAST HM DN DO 150MM, RÝHA TŘ I</t>
  </si>
  <si>
    <t>Z výkresů č. 3, 4, 6 a TZ</t>
  </si>
  <si>
    <t>Položka platí pro kompletní konstrukce trativodů a zahrnuje zejména: - výkop rýhy předepsaného tvaru v dané třídě těžitelnosti, výplň, zásyp trativodu včetně dopravy, uložení přebytečného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</si>
  <si>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R451314</t>
  </si>
  <si>
    <t>PODKLADNÍ A VÝPLŇOVÉ VRSTVY Z PROSTÉHO BETONU C20/25</t>
  </si>
  <si>
    <t>Z výkresu č.  6 a TZ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</si>
  <si>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</si>
  <si>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R45152</t>
  </si>
  <si>
    <t>PODKLADNÍ A VÝPLŇOVÉ VRSTVY Z KAMENIVA DRCENÉHO</t>
  </si>
  <si>
    <t>položka zahrnuje dodávku předepsaného kameniva, mimostaveništní a vnitrostaveništní dopravu a jeho uložení není-li v zadávací dokumentaci uvedeno jinak, jedná se o nakupovaný materiál</t>
  </si>
  <si>
    <t>R87434</t>
  </si>
  <si>
    <t>POTRUBÍ Z TRUB PLASTOVÝCH ODPADNÍCH DN DO 200MM</t>
  </si>
  <si>
    <t>Z výkresů č. 3, 4 a TZ</t>
  </si>
  <si>
    <t>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</si>
  <si>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21461</t>
  </si>
  <si>
    <t>SEPARAČNÍ GEOTEXTILIE</t>
  </si>
  <si>
    <t>R894846</t>
  </si>
  <si>
    <t>ŠACHTY KONTROLNÍ PLASTOVÉ D 400MM S TĚŽKÝM POKLOPEM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</si>
  <si>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</si>
  <si>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ŠACHTY KONCOVÉ PLASTOVÉ D 400MM S TĚŽKÝM POKLOPEM</t>
  </si>
  <si>
    <t>R81446</t>
  </si>
  <si>
    <t>POTRUBÍ Z TRUB BETONOVÝCH DN DO 400MM</t>
  </si>
  <si>
    <t>R935222</t>
  </si>
  <si>
    <t>PŘÍKOPOVÉ ŽLABY Z BETON TVÁRNIC ŠÍŘ DO 900MM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</si>
  <si>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</t>
  </si>
  <si>
    <t>R935901</t>
  </si>
  <si>
    <t>ŽLABY A RIGOLY Z PŘÍKOPOVÝCH ŽLABŮ (VČETNĚ POKLOPŮ A MŘÍŽÍ) "J" MALÉ</t>
  </si>
  <si>
    <t>1. Položka obsahuje: – veškeré práce a materiál obsažený v názvu položky 2. Položka neobsahuje: X 3. Způsob měření:</t>
  </si>
  <si>
    <t>R17451</t>
  </si>
  <si>
    <t>ZÁSYP JAM A RÝH ZE ZEMIN NEPROPUSTNÝCH</t>
  </si>
  <si>
    <t>12931</t>
  </si>
  <si>
    <t>ČIŠTĚNÍ PŘÍKOPŮ OD NÁNOSU DO 0,25M3/M</t>
  </si>
  <si>
    <t>12940</t>
  </si>
  <si>
    <t>ČIŠTĚNÍ RÁMOVÝCH A KLENBOVÝCH PROPUSTŮ OD NÁNOSŮ</t>
  </si>
  <si>
    <t>R465512</t>
  </si>
  <si>
    <t>DLAŽBY Z LOMOVÉHO KAMENE NA MC</t>
  </si>
  <si>
    <t>Z výkresu č.  3 a TZ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</si>
  <si>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</si>
  <si>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</si>
  <si>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</si>
  <si>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</si>
  <si>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</si>
  <si>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</si>
  <si>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</si>
  <si>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</si>
  <si>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</si>
  <si>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21361</t>
  </si>
  <si>
    <t>DRENÁŽNÍ VRSTVY Z GEOTEXTILIE</t>
  </si>
  <si>
    <t>R18110</t>
  </si>
  <si>
    <t>ÚPRAVA PLÁNĚ SE ZHUTNĚNÍM V HORNINĚ TŘ. I</t>
  </si>
  <si>
    <t>položka zahrnuje úpravu pláně včetně vyrovnání výškových rozdílů. Míru zhutnění určuje projekt.</t>
  </si>
  <si>
    <t>18222</t>
  </si>
  <si>
    <t>ROZPROSTŘENÍ ORNICE VE SVAHU V TL DO 0,15M</t>
  </si>
  <si>
    <t>Technická specifikace položky odpovídá příslušné cenové soustavě.</t>
  </si>
  <si>
    <t>18331</t>
  </si>
  <si>
    <t>SADOVNICKÉ OBDĚLÁNÍ PŮDY</t>
  </si>
  <si>
    <t>18241</t>
  </si>
  <si>
    <t>ZALOŽENÍ TRÁVNÍKU RUČNÍM VÝSEVEM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</si>
  <si>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</si>
  <si>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</si>
  <si>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</si>
  <si>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</si>
  <si>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</si>
  <si>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</si>
  <si>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</si>
  <si>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</si>
  <si>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R501101O2</t>
  </si>
  <si>
    <t>ODSTRANĚNÍ KONSTRUKČNÍ VRSTVY TĚLESA ZE ŽELEZNIČNÍHO SPODKU ZE ŠTĚRKODRTI - ODVOZ NA MEZIDEPONII</t>
  </si>
  <si>
    <t>R501101O</t>
  </si>
  <si>
    <t>ODSTRANĚNÍ KONSTRUKČNÍ VRSTVY TĚLESA ZE ŽELEZNIČNÍHO SPODKU ZE ŠTĚRKODRTI - ODVOZ NA SKLÁDKU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</si>
  <si>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v tunách</t>
  </si>
  <si>
    <t>R96641</t>
  </si>
  <si>
    <t>VYBOURÁNÍ STÁVAJÍCÍHO BETONOVÉHO PROPUSTKU</t>
  </si>
  <si>
    <t>položka zahrnuje: - rozbourání konstrukce bez ohledu na použitou technologii - veškeré pomocné konstrukce  - veškerou manipulaci s vybouranou sutí a hmotami včetně uložení na meziskládku. Nezahrnuje poplatek za skládku, který se vykazuje v položce 0141** veškeré další práce plynoucí z technologického předpisu a z platných předpisů</t>
  </si>
  <si>
    <t>E.1.3</t>
  </si>
  <si>
    <t>Železniční přejezdy</t>
  </si>
  <si>
    <t xml:space="preserve">  SO 11-13-01</t>
  </si>
  <si>
    <t>Přejezdová konstrukce přejezdu P701 v km 16,168</t>
  </si>
  <si>
    <t>SO 11-13-01</t>
  </si>
  <si>
    <t>Přejezdová konstrukce</t>
  </si>
  <si>
    <t>R921112</t>
  </si>
  <si>
    <t>ŽELEZNIČNÍ PŘEJEZD CELOPRYŽOVÝ NA BETONOVÝCH PRAŽCÍCH</t>
  </si>
  <si>
    <t>z výkresů č. 3, 5 a TZ</t>
  </si>
  <si>
    <t>1. Položka obsahuje: – úpravu a hutnění podloží přejezdové konstrukce – dodávku přejezdové konstrukce s veškerými prvky a částmi daného typu přejezdové konstrukce včetně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</si>
  <si>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R31815</t>
  </si>
  <si>
    <t>ZDI ODDĚLOVACÍ A OHRADNÍ Z DÍLCŮ Z PLAST HMOT - ZÁVĚRNÉ ZÍDKY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</si>
  <si>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</si>
  <si>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27211.1</t>
  </si>
  <si>
    <t>ZÁKLADY Z DÍLCŮ BETONOVÝCH</t>
  </si>
  <si>
    <t>z výkresu č. 5 a TZ</t>
  </si>
  <si>
    <t>Komunikace</t>
  </si>
  <si>
    <t>R56330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</si>
  <si>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</si>
  <si>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</si>
  <si>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</si>
  <si>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</si>
  <si>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</si>
  <si>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R574C06</t>
  </si>
  <si>
    <t>ASFALTOVÝ BETON PRO LOŽNÍ VRSTVY ACL 16+, 16S</t>
  </si>
  <si>
    <t>R5740E6</t>
  </si>
  <si>
    <t>ASFALTOVÝ BETON PRO PODKLADNÍ VRSTVY ACP 16+, 16S</t>
  </si>
  <si>
    <t>572211</t>
  </si>
  <si>
    <t>SPOJOVACÍ POSTŘIK Z ASFALTU DO 0,5KG/M2</t>
  </si>
  <si>
    <t>R919112</t>
  </si>
  <si>
    <t>ŘEZÁNÍ ASFALTOVÉHO KRYTU VOZOVEK TL DO 100MM</t>
  </si>
  <si>
    <t>931322</t>
  </si>
  <si>
    <t>TĚSNĚNÍ DILATAČ SPAR ASF ZÁLIVKOU MODIFIK PRŮŘ DO 200MM2</t>
  </si>
  <si>
    <t>R93818</t>
  </si>
  <si>
    <t>OČIŠTĚNÍ ASFALT VOZOVEK ZAMETENÍM</t>
  </si>
  <si>
    <t>položka zahrnuje očištění předepsaným způsobem včetně odklizení vzniklého odpadu</t>
  </si>
  <si>
    <t>113338</t>
  </si>
  <si>
    <t>ODSTRAN PODKL ZPEVNĚNÝCH PLOCH S ASFALT POJIVEM, ODVOZ DO 20KM</t>
  </si>
  <si>
    <t>R965311</t>
  </si>
  <si>
    <t>R965312</t>
  </si>
  <si>
    <t>ROZEBRÁNÍ PŘEJEZDU, PŘECHODU Z DÍLCŮ - ODVOZ (NA LIKVIDACI ODPADŮ NEBO JINÉ URČENÉ MÍSTO)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</si>
  <si>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sumou součinů tun vybouraného materiálu v původním stavu a k nim příslušných jednotlivých odvozových</t>
  </si>
  <si>
    <t>R15130</t>
  </si>
  <si>
    <t>POPLATKY ZA LIKVIDACŮ ODPADŮ NEKONTAMINOVANÝCH - 17 03 02 VYBOURANÝ ASFALTOVÝ BETON BEZ DEHTU</t>
  </si>
  <si>
    <t>15190</t>
  </si>
  <si>
    <t>POPLATKY ZA LIKVIDACŮ ODPADŮ NEKONTAMINOVANÝCH - 17 02 03 PLASTY</t>
  </si>
  <si>
    <t>OSTATNÍ POŽADAVKY - INŽENÝRSKÉ PRÁCE</t>
  </si>
  <si>
    <t>NÁKLADY NA INŽENÝRSKÉ PRÁCE V PRŮBĚHU REALIZACE</t>
  </si>
  <si>
    <t>Ostatní práce</t>
  </si>
  <si>
    <t>R17360</t>
  </si>
  <si>
    <t>ZEMNÍ KRAJNICE A DOSYPÁVKY Z HORNIN KAMENITÝCH</t>
  </si>
  <si>
    <t>R915211</t>
  </si>
  <si>
    <t>VODOROVNÉ DOPRAVNÍ ZNAČENÍ PLASTEM HLADKÉ - DODÁVKA A POKLÁDKA</t>
  </si>
  <si>
    <t>z výkresu č. 3, a TZ</t>
  </si>
  <si>
    <t>položka zahrnuje: - dodání a pokládku nátěrového materiálu (měří se pouze natíraná plocha) - předznačení a reflexní úpravu</t>
  </si>
  <si>
    <t>R113728</t>
  </si>
  <si>
    <t>FRÉZOVÁNÍ ZPEVNĚNÝCH PLOCH ASFALTOVÝCH,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</si>
  <si>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</si>
  <si>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E.1.8</t>
  </si>
  <si>
    <t>Pozemní komunikace</t>
  </si>
  <si>
    <t xml:space="preserve">  SO 11-30-01</t>
  </si>
  <si>
    <t>ÚPRAVA POZEMNÍ KOMUNIKACE</t>
  </si>
  <si>
    <t>SO 11-30-01</t>
  </si>
  <si>
    <t>z výkresů č. 7, 8 a TZ</t>
  </si>
  <si>
    <t>R56360</t>
  </si>
  <si>
    <t>VOZOVKOVÉ VRSTVY Z RECYKLOVANÉHO MATERIÁLU</t>
  </si>
  <si>
    <t>- 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</t>
  </si>
  <si>
    <t>R45159</t>
  </si>
  <si>
    <t>PODKL A VÝPLŇ VRSTVY Z PÍSKU</t>
  </si>
  <si>
    <t>z výkresu č. 8 a TZ</t>
  </si>
  <si>
    <t>položka zahrnuje dodávku písku, mimostaveništní a vnitrostaveništní dopravu a jeho uložení není-li v zadávací dokumentaci uvedeno jinak, jedná se o nakupovaný materiál</t>
  </si>
  <si>
    <t>112028</t>
  </si>
  <si>
    <t>KÁCENÍ STROMŮ D KMENE DO 0,9M S ODSTRANĚNÍM PAŘEZŮ, ODVOZ DO 20KM</t>
  </si>
  <si>
    <t>R113438</t>
  </si>
  <si>
    <t>ODSTRAN KRYTU ZPEVNĚNÝCH PLOCH S ASFALT POJIVEM VČET PODKLADU, ODVOZ DO 20KM</t>
  </si>
  <si>
    <t>R966345</t>
  </si>
  <si>
    <t>BOURÁNÍ PROPUSTŮ Z TRUB DN DO 300MM</t>
  </si>
  <si>
    <t>položka zahrnuje: - odstranění trub včetně případného obetonování a lože - veškeré pomocné konstrukce (lešení a pod.)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 - nezahrnuje bourání čel, vtokových a výtokových jímek, odstranění zábradlí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</si>
  <si>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tun vybouraného materiálu v původním stavu a jednotlivých</t>
  </si>
  <si>
    <t>917224</t>
  </si>
  <si>
    <t>SILNIČNÍ A CHODNÍKOVÉ OBRUBY Z BETONOVÝCH OBRUBNÍKŮ ŠÍŘ 150MM</t>
  </si>
  <si>
    <t>z výkresu č. 3 a TZ</t>
  </si>
  <si>
    <t>272314</t>
  </si>
  <si>
    <t>ZÁKLADY Z PROSTÉHO BETONU DO C25/30</t>
  </si>
  <si>
    <t>451112</t>
  </si>
  <si>
    <t>PODKL A VÝPLŇ VRSTVY Z DÍLCŮ BETON DO C12/15</t>
  </si>
  <si>
    <t>R45211</t>
  </si>
  <si>
    <t>PODKLAD KONSTR Z DÍLCŮ BETON - PODKLADNÍ PRAHY POD ŽB TROUBY</t>
  </si>
  <si>
    <t>PODKLAD KONSTR Z DÍLCŮ BETON - PODKLADNÍ PRAHY POD ŽB TROUBY - DODÁVKA A MONTÁŽ</t>
  </si>
  <si>
    <t>451384</t>
  </si>
  <si>
    <t>PODKL VRSTVY ZE ŽELEZOBET DO C25/30 VČET VÝZTUŽE</t>
  </si>
  <si>
    <t>- dodání  čerstvého  betonu  (betonové  směsi)  požadované  kvality,  jeho  uložení  do požadovaného tvaru při jakékoliv hustotě výztuže, konzistenci čerstvého betonu a způsobu hutnění, ošetření a ochranu betonu - zhotovení nepropustného, mrazuvzdorného b</t>
  </si>
  <si>
    <t>9181A</t>
  </si>
  <si>
    <t>ČELA PROPUSTU Z TRUB DN DO 300MM Z BETONU</t>
  </si>
  <si>
    <t>z výkresů č. 3, 8 a TZ</t>
  </si>
  <si>
    <t>9183A2</t>
  </si>
  <si>
    <t>PROPUSTY Z TRUB DN 300MM ŽELEZOBETONOVÝCH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</si>
  <si>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</si>
  <si>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</si>
  <si>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</si>
  <si>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</si>
  <si>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z výkresů č. 3, a TZ</t>
  </si>
  <si>
    <t>R923721</t>
  </si>
  <si>
    <t>TABULKA LETOPOČTU V PROVEDENÍ DLE MVL 649 - DODÁVKA A MONTÁŽ</t>
  </si>
  <si>
    <t>17360</t>
  </si>
  <si>
    <t>z výkresu č. 7 a TZ</t>
  </si>
  <si>
    <t>z výkresů č. 3, 5, 7 a TZ</t>
  </si>
  <si>
    <t xml:space="preserve">  SO 11-30-02</t>
  </si>
  <si>
    <t>Sjezd z pozemku p.č. 278/1 v KÚ Nový Kramolín [707741]</t>
  </si>
  <si>
    <t>SO 11-30-02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</si>
  <si>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</t>
  </si>
  <si>
    <t>R931322</t>
  </si>
  <si>
    <t>11130</t>
  </si>
  <si>
    <t>SEJMUTÍ DRNU</t>
  </si>
  <si>
    <t>R917223</t>
  </si>
  <si>
    <t>SILNIČNÍ A CHODNÍKOVÉ OBRUBY Z BETONOVÝCH OBRUBNÍKŮ ŠÍŘ 100MM</t>
  </si>
  <si>
    <t>Položka zahrnuje: dodání a pokládku betonových obrubníků o rozměrech předepsaných zadávací dokumentací betonové lože i boční betonovou opěrku.</t>
  </si>
  <si>
    <t>87434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</si>
  <si>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</si>
  <si>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R702232</t>
  </si>
  <si>
    <t>KABELOVÁ CHRÁNIČKA ZEMNÍ DĚLENÁ DN PŘES 100 DO 200 MM</t>
  </si>
  <si>
    <t>E.3.6</t>
  </si>
  <si>
    <t>Rozvodny vn, nn, osvětlení a dálkové ovládání odpojovačů</t>
  </si>
  <si>
    <t xml:space="preserve">  SO 11-76-01</t>
  </si>
  <si>
    <t>Elektrická přípojka NN</t>
  </si>
  <si>
    <t>SO 11-76-01</t>
  </si>
  <si>
    <t>0,35*0,8*5</t>
  </si>
  <si>
    <t>0,35*5</t>
  </si>
  <si>
    <t>Pokládka a montáž</t>
  </si>
  <si>
    <t>744O14</t>
  </si>
  <si>
    <t>ELEKTROMĚR</t>
  </si>
  <si>
    <t>z výkresu č. 4 a TZ</t>
  </si>
  <si>
    <t>R742H22</t>
  </si>
  <si>
    <t>KABEL NN ČTYŘ- A PĚTIŽÍLOVÝ AL S PLASTOVOU IZOLACÍ OD 4 DO 16 MM2</t>
  </si>
  <si>
    <t>z výkresů č.3, 4 a TZ</t>
  </si>
  <si>
    <t>1. Položka obsahuje: – manipulace a uložení kabelu (do země, chráničky, kanálu, na rošty, na TV a pod.) 2. Položka neobsahuje: – příchytky, spojky, koncovky, chráničky apod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</si>
  <si>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</si>
  <si>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</si>
  <si>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</si>
  <si>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744634</t>
  </si>
  <si>
    <t>JISTIČ TŘÍPÓLOVÝ (10 KA) OD 25 DO 40 A</t>
  </si>
  <si>
    <t>747111</t>
  </si>
  <si>
    <t>KONTROLA SILOVÝCH ROZVADĚČŮ NN, 1 POLE</t>
  </si>
  <si>
    <t>R759999</t>
  </si>
  <si>
    <t>PODÍL PŘIDRUŽENÝCH MONTÁŽNÍCH PRACÍ A MATERIÁLU</t>
  </si>
  <si>
    <t>podíl přidružených motážních prací a materiálu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</si>
</sst>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0+C10+C12+C14+C16+C18+C20+C23</f>
      </c>
    </row>
    <row r="7" spans="2:3" ht="12.75" customHeight="1">
      <c r="B7" s="8" t="s">
        <v>7</v>
      </c>
      <c s="10">
        <f>0+E10+E12+E14+E16+E18+E20+E23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467</v>
      </c>
      <c s="12" t="s">
        <v>468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469</v>
      </c>
      <c s="12" t="s">
        <v>470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503</v>
      </c>
      <c s="12" t="s">
        <v>504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505</v>
      </c>
      <c s="12" t="s">
        <v>506</v>
      </c>
      <c s="14">
        <f>'SO 11-01-01'!K8+'SO 11-01-01'!M8</f>
      </c>
      <c s="14">
        <f>C15*0.21</f>
      </c>
      <c s="14">
        <f>C15+D15</f>
      </c>
      <c s="13">
        <f>'SO 11-01-01'!T7</f>
      </c>
    </row>
    <row r="16" spans="1:6" ht="12.75">
      <c r="A16" s="11" t="s">
        <v>599</v>
      </c>
      <c s="12" t="s">
        <v>600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601</v>
      </c>
      <c s="12" t="s">
        <v>602</v>
      </c>
      <c s="14">
        <f>'SO 11-11-01'!K8+'SO 11-11-01'!M8</f>
      </c>
      <c s="14">
        <f>C17*0.21</f>
      </c>
      <c s="14">
        <f>C17+D17</f>
      </c>
      <c s="13">
        <f>'SO 11-11-01'!T7</f>
      </c>
    </row>
    <row r="18" spans="1:6" ht="12.75">
      <c r="A18" s="11" t="s">
        <v>680</v>
      </c>
      <c s="12" t="s">
        <v>681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682</v>
      </c>
      <c s="12" t="s">
        <v>683</v>
      </c>
      <c s="14">
        <f>'SO 11-13-01'!K8+'SO 11-13-01'!M8</f>
      </c>
      <c s="14">
        <f>C19*0.21</f>
      </c>
      <c s="14">
        <f>C19+D19</f>
      </c>
      <c s="13">
        <f>'SO 11-13-01'!T7</f>
      </c>
    </row>
    <row r="20" spans="1:6" ht="12.75">
      <c r="A20" s="11" t="s">
        <v>738</v>
      </c>
      <c s="12" t="s">
        <v>739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740</v>
      </c>
      <c s="12" t="s">
        <v>741</v>
      </c>
      <c s="14">
        <f>'SO 11-30-01'!K8+'SO 11-30-01'!M8</f>
      </c>
      <c s="14">
        <f>C21*0.21</f>
      </c>
      <c s="14">
        <f>C21+D21</f>
      </c>
      <c s="13">
        <f>'SO 11-30-01'!T7</f>
      </c>
    </row>
    <row r="22" spans="1:6" ht="12.75">
      <c r="A22" s="11" t="s">
        <v>787</v>
      </c>
      <c s="12" t="s">
        <v>788</v>
      </c>
      <c s="14">
        <f>'SO 11-30-02'!K8+'SO 11-30-02'!M8</f>
      </c>
      <c s="14">
        <f>C22*0.21</f>
      </c>
      <c s="14">
        <f>C22+D22</f>
      </c>
      <c s="13">
        <f>'SO 11-30-02'!T7</f>
      </c>
    </row>
    <row r="23" spans="1:6" ht="12.75">
      <c r="A23" s="11" t="s">
        <v>801</v>
      </c>
      <c s="12" t="s">
        <v>802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803</v>
      </c>
      <c s="12" t="s">
        <v>804</v>
      </c>
      <c s="14">
        <f>'SO 11-76-01'!K8+'SO 11-76-01'!M8</f>
      </c>
      <c s="14">
        <f>C24*0.21</f>
      </c>
      <c s="14">
        <f>C24+D24</f>
      </c>
      <c s="13">
        <f>'SO 11-76-01'!T7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COUNTIFS(L8:L448,"=0",A8:A448,"P")+COUNTIFS(L8:L448,"",A8:A448,"P")+SUM(Q8:Q448)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0+J9+J86+J235+J304+J373+J398+J435</f>
      </c>
      <c s="29">
        <f>0+K9+K86+K235+K304+K373+K398+K435</f>
      </c>
      <c s="29">
        <f>0+L9+L86+L235+L304+L373+L398+L435</f>
      </c>
      <c s="29">
        <f>0+M9+M86+M235+M304+M373+M398+M435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1.989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2297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78</v>
      </c>
      <c s="37">
        <v>150.4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79</v>
      </c>
    </row>
    <row r="29" spans="1:5" ht="216.75">
      <c r="A29" t="s">
        <v>58</v>
      </c>
      <c r="E29" s="39" t="s">
        <v>80</v>
      </c>
    </row>
    <row r="30" spans="1:16" ht="12.75">
      <c r="A30" t="s">
        <v>49</v>
      </c>
      <c s="34" t="s">
        <v>81</v>
      </c>
      <c s="34" t="s">
        <v>82</v>
      </c>
      <c s="35" t="s">
        <v>47</v>
      </c>
      <c s="6" t="s">
        <v>83</v>
      </c>
      <c s="36" t="s">
        <v>78</v>
      </c>
      <c s="37">
        <v>11.5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84</v>
      </c>
    </row>
    <row r="33" spans="1:5" ht="216.75">
      <c r="A33" t="s">
        <v>58</v>
      </c>
      <c r="E33" s="39" t="s">
        <v>80</v>
      </c>
    </row>
    <row r="34" spans="1:16" ht="12.75">
      <c r="A34" t="s">
        <v>49</v>
      </c>
      <c s="34" t="s">
        <v>85</v>
      </c>
      <c s="34" t="s">
        <v>86</v>
      </c>
      <c s="35" t="s">
        <v>47</v>
      </c>
      <c s="6" t="s">
        <v>87</v>
      </c>
      <c s="36" t="s">
        <v>78</v>
      </c>
      <c s="37">
        <v>341.635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88</v>
      </c>
    </row>
    <row r="37" spans="1:5" ht="216.75">
      <c r="A37" t="s">
        <v>58</v>
      </c>
      <c r="E37" s="39" t="s">
        <v>80</v>
      </c>
    </row>
    <row r="38" spans="1:16" ht="12.75">
      <c r="A38" t="s">
        <v>49</v>
      </c>
      <c s="34" t="s">
        <v>89</v>
      </c>
      <c s="34" t="s">
        <v>90</v>
      </c>
      <c s="35" t="s">
        <v>47</v>
      </c>
      <c s="6" t="s">
        <v>91</v>
      </c>
      <c s="36" t="s">
        <v>78</v>
      </c>
      <c s="37">
        <v>45.745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92</v>
      </c>
    </row>
    <row r="41" spans="1:5" ht="216.75">
      <c r="A41" t="s">
        <v>58</v>
      </c>
      <c r="E41" s="39" t="s">
        <v>80</v>
      </c>
    </row>
    <row r="42" spans="1:16" ht="25.5">
      <c r="A42" t="s">
        <v>49</v>
      </c>
      <c s="34" t="s">
        <v>93</v>
      </c>
      <c s="34" t="s">
        <v>86</v>
      </c>
      <c s="35" t="s">
        <v>27</v>
      </c>
      <c s="6" t="s">
        <v>94</v>
      </c>
      <c s="36" t="s">
        <v>78</v>
      </c>
      <c s="37">
        <v>202.72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95</v>
      </c>
    </row>
    <row r="45" spans="1:5" ht="229.5">
      <c r="A45" t="s">
        <v>58</v>
      </c>
      <c r="E45" s="39" t="s">
        <v>96</v>
      </c>
    </row>
    <row r="46" spans="1:16" ht="12.7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100</v>
      </c>
      <c s="37">
        <v>102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74</v>
      </c>
    </row>
    <row r="50" spans="1:16" ht="25.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100</v>
      </c>
      <c s="37">
        <v>1176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25.5">
      <c r="A53" t="s">
        <v>58</v>
      </c>
      <c r="E53" s="39" t="s">
        <v>104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100</v>
      </c>
      <c s="37">
        <v>1989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74</v>
      </c>
    </row>
    <row r="58" spans="1:16" ht="12.75">
      <c r="A58" t="s">
        <v>49</v>
      </c>
      <c s="34" t="s">
        <v>108</v>
      </c>
      <c s="34" t="s">
        <v>109</v>
      </c>
      <c s="35" t="s">
        <v>47</v>
      </c>
      <c s="6" t="s">
        <v>110</v>
      </c>
      <c s="36" t="s">
        <v>78</v>
      </c>
      <c s="37">
        <v>694.755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111</v>
      </c>
    </row>
    <row r="61" spans="1:5" ht="153">
      <c r="A61" t="s">
        <v>58</v>
      </c>
      <c r="E61" s="39" t="s">
        <v>112</v>
      </c>
    </row>
    <row r="62" spans="1:16" ht="12.75">
      <c r="A62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72</v>
      </c>
      <c s="37">
        <v>793.7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116</v>
      </c>
    </row>
    <row r="65" spans="1:5" ht="12.75">
      <c r="A65" t="s">
        <v>58</v>
      </c>
      <c r="E65" s="39" t="s">
        <v>74</v>
      </c>
    </row>
    <row r="66" spans="1:16" ht="12.75">
      <c r="A66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100</v>
      </c>
      <c s="37">
        <v>89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38.25">
      <c r="A69" t="s">
        <v>58</v>
      </c>
      <c r="E69" s="39" t="s">
        <v>120</v>
      </c>
    </row>
    <row r="70" spans="1:16" ht="12.75">
      <c r="A70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62</v>
      </c>
      <c s="37">
        <v>75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124</v>
      </c>
    </row>
    <row r="73" spans="1:5" ht="12.75">
      <c r="A73" t="s">
        <v>58</v>
      </c>
      <c r="E73" s="39" t="s">
        <v>74</v>
      </c>
    </row>
    <row r="74" spans="1:16" ht="25.5">
      <c r="A74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62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74</v>
      </c>
    </row>
    <row r="78" spans="1:16" ht="25.5">
      <c r="A78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131</v>
      </c>
      <c s="37">
        <v>20.29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89.25">
      <c r="A81" t="s">
        <v>58</v>
      </c>
      <c r="E81" s="39" t="s">
        <v>132</v>
      </c>
    </row>
    <row r="82" spans="1:16" ht="25.5">
      <c r="A82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131</v>
      </c>
      <c s="37">
        <v>114.49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136</v>
      </c>
    </row>
    <row r="85" spans="1:5" ht="89.25">
      <c r="A85" t="s">
        <v>58</v>
      </c>
      <c r="E85" s="39" t="s">
        <v>132</v>
      </c>
    </row>
    <row r="86" spans="1:13" ht="12.75">
      <c r="A86" t="s">
        <v>46</v>
      </c>
      <c r="C86" s="31" t="s">
        <v>27</v>
      </c>
      <c r="E86" s="33" t="s">
        <v>137</v>
      </c>
      <c r="J86" s="32">
        <f>0</f>
      </c>
      <c s="32">
        <f>0</f>
      </c>
      <c s="32">
        <f>0+L87+L91+L95+L99+L103+L107+L111+L115+L119+L123+L127+L131+L135+L139+L143+L147+L151+L155+L159+L163+L167+L171+L175+L179+L183+L187+L191+L195+L199+L203+L207+L211+L215+L219+L223+L227+L231</f>
      </c>
      <c s="32">
        <f>0+M87+M91+M95+M99+M103+M107+M111+M115+M119+M123+M127+M131+M135+M139+M143+M147+M151+M155+M159+M163+M167+M171+M175+M179+M183+M187+M191+M195+M199+M203+M207+M211+M215+M219+M223+M227+M231</f>
      </c>
    </row>
    <row r="87" spans="1:16" ht="12.75">
      <c r="A87" t="s">
        <v>49</v>
      </c>
      <c s="34" t="s">
        <v>138</v>
      </c>
      <c s="34" t="s">
        <v>139</v>
      </c>
      <c s="35" t="s">
        <v>47</v>
      </c>
      <c s="6" t="s">
        <v>140</v>
      </c>
      <c s="36" t="s">
        <v>141</v>
      </c>
      <c s="37">
        <v>14.39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142</v>
      </c>
    </row>
    <row r="90" spans="1:5" ht="25.5">
      <c r="A90" t="s">
        <v>58</v>
      </c>
      <c r="E90" s="39" t="s">
        <v>143</v>
      </c>
    </row>
    <row r="91" spans="1:16" ht="12.7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141</v>
      </c>
      <c s="37">
        <v>2.72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147</v>
      </c>
    </row>
    <row r="94" spans="1:5" ht="25.5">
      <c r="A94" t="s">
        <v>58</v>
      </c>
      <c r="E94" s="39" t="s">
        <v>143</v>
      </c>
    </row>
    <row r="95" spans="1:16" ht="12.75">
      <c r="A95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141</v>
      </c>
      <c s="37">
        <v>14.39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142</v>
      </c>
    </row>
    <row r="98" spans="1:5" ht="12.75">
      <c r="A98" t="s">
        <v>58</v>
      </c>
      <c r="E98" s="39" t="s">
        <v>74</v>
      </c>
    </row>
    <row r="99" spans="1:16" ht="12.75">
      <c r="A99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141</v>
      </c>
      <c s="37">
        <v>2.72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147</v>
      </c>
    </row>
    <row r="102" spans="1:5" ht="12.75">
      <c r="A102" t="s">
        <v>58</v>
      </c>
      <c r="E102" s="39" t="s">
        <v>74</v>
      </c>
    </row>
    <row r="103" spans="1:16" ht="25.5">
      <c r="A103" t="s">
        <v>49</v>
      </c>
      <c s="34" t="s">
        <v>154</v>
      </c>
      <c s="34" t="s">
        <v>155</v>
      </c>
      <c s="35" t="s">
        <v>47</v>
      </c>
      <c s="6" t="s">
        <v>156</v>
      </c>
      <c s="36" t="s">
        <v>62</v>
      </c>
      <c s="37">
        <v>18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157</v>
      </c>
    </row>
    <row r="106" spans="1:5" ht="12.75">
      <c r="A106" t="s">
        <v>58</v>
      </c>
      <c r="E106" s="39" t="s">
        <v>74</v>
      </c>
    </row>
    <row r="107" spans="1:16" ht="25.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62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157</v>
      </c>
    </row>
    <row r="110" spans="1:5" ht="12.75">
      <c r="A110" t="s">
        <v>58</v>
      </c>
      <c r="E110" s="39" t="s">
        <v>74</v>
      </c>
    </row>
    <row r="111" spans="1:16" ht="25.5">
      <c r="A111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62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157</v>
      </c>
    </row>
    <row r="114" spans="1:5" ht="12.75">
      <c r="A114" t="s">
        <v>58</v>
      </c>
      <c r="E114" s="39" t="s">
        <v>74</v>
      </c>
    </row>
    <row r="115" spans="1:16" ht="12.75">
      <c r="A115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167</v>
      </c>
      <c s="37">
        <v>23.1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168</v>
      </c>
    </row>
    <row r="118" spans="1:5" ht="76.5">
      <c r="A118" t="s">
        <v>58</v>
      </c>
      <c r="E118" s="39" t="s">
        <v>169</v>
      </c>
    </row>
    <row r="119" spans="1:16" ht="25.5">
      <c r="A119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100</v>
      </c>
      <c s="37">
        <v>2310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157</v>
      </c>
    </row>
    <row r="122" spans="1:5" ht="63.75">
      <c r="A122" t="s">
        <v>58</v>
      </c>
      <c r="E122" s="39" t="s">
        <v>173</v>
      </c>
    </row>
    <row r="123" spans="1:16" ht="12.75">
      <c r="A123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62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157</v>
      </c>
    </row>
    <row r="126" spans="1:5" ht="12.75">
      <c r="A126" t="s">
        <v>58</v>
      </c>
      <c r="E126" s="39" t="s">
        <v>74</v>
      </c>
    </row>
    <row r="127" spans="1:16" ht="12.75">
      <c r="A127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157</v>
      </c>
    </row>
    <row r="130" spans="1:5" ht="12.75">
      <c r="A130" t="s">
        <v>58</v>
      </c>
      <c r="E130" s="39" t="s">
        <v>74</v>
      </c>
    </row>
    <row r="131" spans="1:16" ht="12.75">
      <c r="A131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157</v>
      </c>
    </row>
    <row r="134" spans="1:5" ht="12.75">
      <c r="A134" t="s">
        <v>58</v>
      </c>
      <c r="E134" s="39" t="s">
        <v>74</v>
      </c>
    </row>
    <row r="135" spans="1:16" ht="12.75">
      <c r="A135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186</v>
      </c>
      <c s="37">
        <v>117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63</v>
      </c>
    </row>
    <row r="138" spans="1:5" ht="38.25">
      <c r="A138" t="s">
        <v>58</v>
      </c>
      <c r="E138" s="39" t="s">
        <v>187</v>
      </c>
    </row>
    <row r="139" spans="1:16" ht="12.75">
      <c r="A139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186</v>
      </c>
      <c s="37">
        <v>13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38.25">
      <c r="A142" t="s">
        <v>58</v>
      </c>
      <c r="E142" s="39" t="s">
        <v>191</v>
      </c>
    </row>
    <row r="143" spans="1:16" ht="12.75">
      <c r="A143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100</v>
      </c>
      <c s="37">
        <v>135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157</v>
      </c>
    </row>
    <row r="146" spans="1:5" ht="38.25">
      <c r="A146" t="s">
        <v>58</v>
      </c>
      <c r="E146" s="39" t="s">
        <v>195</v>
      </c>
    </row>
    <row r="147" spans="1:16" ht="25.5">
      <c r="A147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62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157</v>
      </c>
    </row>
    <row r="150" spans="1:5" ht="12.75">
      <c r="A150" t="s">
        <v>58</v>
      </c>
      <c r="E150" s="39" t="s">
        <v>74</v>
      </c>
    </row>
    <row r="151" spans="1:16" ht="12.75">
      <c r="A151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157</v>
      </c>
    </row>
    <row r="154" spans="1:5" ht="76.5">
      <c r="A154" t="s">
        <v>58</v>
      </c>
      <c r="E154" s="39" t="s">
        <v>202</v>
      </c>
    </row>
    <row r="155" spans="1:16" ht="12.75">
      <c r="A155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63</v>
      </c>
    </row>
    <row r="158" spans="1:5" ht="12.75">
      <c r="A158" t="s">
        <v>58</v>
      </c>
      <c r="E158" s="39" t="s">
        <v>74</v>
      </c>
    </row>
    <row r="159" spans="1:16" ht="12.75">
      <c r="A159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62</v>
      </c>
      <c s="37">
        <v>28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209</v>
      </c>
    </row>
    <row r="162" spans="1:5" ht="12.75">
      <c r="A162" t="s">
        <v>58</v>
      </c>
      <c r="E162" s="39" t="s">
        <v>74</v>
      </c>
    </row>
    <row r="163" spans="1:16" ht="12.75">
      <c r="A163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100</v>
      </c>
      <c s="37">
        <v>4471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157</v>
      </c>
    </row>
    <row r="166" spans="1:5" ht="76.5">
      <c r="A166" t="s">
        <v>58</v>
      </c>
      <c r="E166" s="39" t="s">
        <v>169</v>
      </c>
    </row>
    <row r="167" spans="1:16" ht="12.75">
      <c r="A167" t="s">
        <v>49</v>
      </c>
      <c s="34" t="s">
        <v>213</v>
      </c>
      <c s="34" t="s">
        <v>214</v>
      </c>
      <c s="35" t="s">
        <v>47</v>
      </c>
      <c s="6" t="s">
        <v>215</v>
      </c>
      <c s="36" t="s">
        <v>100</v>
      </c>
      <c s="37">
        <v>4471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157</v>
      </c>
    </row>
    <row r="170" spans="1:5" ht="12.75">
      <c r="A170" t="s">
        <v>58</v>
      </c>
      <c r="E170" s="39" t="s">
        <v>74</v>
      </c>
    </row>
    <row r="171" spans="1:16" ht="12.75">
      <c r="A171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62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157</v>
      </c>
    </row>
    <row r="174" spans="1:5" ht="102">
      <c r="A174" t="s">
        <v>58</v>
      </c>
      <c r="E174" s="39" t="s">
        <v>219</v>
      </c>
    </row>
    <row r="175" spans="1:16" ht="12.75">
      <c r="A175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62</v>
      </c>
      <c s="37">
        <v>20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157</v>
      </c>
    </row>
    <row r="178" spans="1:5" ht="12.75">
      <c r="A178" t="s">
        <v>58</v>
      </c>
      <c r="E178" s="39" t="s">
        <v>74</v>
      </c>
    </row>
    <row r="179" spans="1:16" ht="12.75">
      <c r="A179" t="s">
        <v>49</v>
      </c>
      <c s="34" t="s">
        <v>223</v>
      </c>
      <c s="34" t="s">
        <v>224</v>
      </c>
      <c s="35" t="s">
        <v>47</v>
      </c>
      <c s="6" t="s">
        <v>225</v>
      </c>
      <c s="36" t="s">
        <v>62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157</v>
      </c>
    </row>
    <row r="182" spans="1:5" ht="102">
      <c r="A182" t="s">
        <v>58</v>
      </c>
      <c r="E182" s="39" t="s">
        <v>219</v>
      </c>
    </row>
    <row r="183" spans="1:16" ht="12.75">
      <c r="A183" t="s">
        <v>49</v>
      </c>
      <c s="34" t="s">
        <v>226</v>
      </c>
      <c s="34" t="s">
        <v>227</v>
      </c>
      <c s="35" t="s">
        <v>47</v>
      </c>
      <c s="6" t="s">
        <v>228</v>
      </c>
      <c s="36" t="s">
        <v>62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157</v>
      </c>
    </row>
    <row r="186" spans="1:5" ht="12.75">
      <c r="A186" t="s">
        <v>58</v>
      </c>
      <c r="E186" s="39" t="s">
        <v>74</v>
      </c>
    </row>
    <row r="187" spans="1:16" ht="12.75">
      <c r="A187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232</v>
      </c>
      <c s="37">
        <v>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76.5">
      <c r="A190" t="s">
        <v>58</v>
      </c>
      <c r="E190" s="39" t="s">
        <v>233</v>
      </c>
    </row>
    <row r="191" spans="1:16" ht="12.75">
      <c r="A191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100</v>
      </c>
      <c s="37">
        <v>4440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63</v>
      </c>
    </row>
    <row r="194" spans="1:5" ht="76.5">
      <c r="A194" t="s">
        <v>58</v>
      </c>
      <c r="E194" s="39" t="s">
        <v>237</v>
      </c>
    </row>
    <row r="195" spans="1:16" ht="12.75">
      <c r="A195" t="s">
        <v>49</v>
      </c>
      <c s="34" t="s">
        <v>238</v>
      </c>
      <c s="34" t="s">
        <v>239</v>
      </c>
      <c s="35" t="s">
        <v>47</v>
      </c>
      <c s="6" t="s">
        <v>240</v>
      </c>
      <c s="36" t="s">
        <v>62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157</v>
      </c>
    </row>
    <row r="198" spans="1:5" ht="12.75">
      <c r="A198" t="s">
        <v>58</v>
      </c>
      <c r="E198" s="39" t="s">
        <v>74</v>
      </c>
    </row>
    <row r="199" spans="1:16" ht="12.75">
      <c r="A199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62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157</v>
      </c>
    </row>
    <row r="202" spans="1:5" ht="12.75">
      <c r="A202" t="s">
        <v>58</v>
      </c>
      <c r="E202" s="39" t="s">
        <v>74</v>
      </c>
    </row>
    <row r="203" spans="1:16" ht="12.75">
      <c r="A203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62</v>
      </c>
      <c s="37">
        <v>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63</v>
      </c>
    </row>
    <row r="206" spans="1:5" ht="12.75">
      <c r="A206" t="s">
        <v>58</v>
      </c>
      <c r="E206" s="39" t="s">
        <v>74</v>
      </c>
    </row>
    <row r="207" spans="1:16" ht="12.75">
      <c r="A207" t="s">
        <v>49</v>
      </c>
      <c s="34" t="s">
        <v>247</v>
      </c>
      <c s="34" t="s">
        <v>248</v>
      </c>
      <c s="35" t="s">
        <v>47</v>
      </c>
      <c s="6" t="s">
        <v>249</v>
      </c>
      <c s="36" t="s">
        <v>62</v>
      </c>
      <c s="37">
        <v>8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73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63</v>
      </c>
    </row>
    <row r="210" spans="1:5" ht="12.75">
      <c r="A210" t="s">
        <v>58</v>
      </c>
      <c r="E210" s="39" t="s">
        <v>74</v>
      </c>
    </row>
    <row r="211" spans="1:16" ht="12.75">
      <c r="A211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63</v>
      </c>
    </row>
    <row r="214" spans="1:5" ht="12.75">
      <c r="A214" t="s">
        <v>58</v>
      </c>
      <c r="E214" s="39" t="s">
        <v>74</v>
      </c>
    </row>
    <row r="215" spans="1:16" ht="12.75">
      <c r="A215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62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63</v>
      </c>
    </row>
    <row r="218" spans="1:5" ht="12.75">
      <c r="A218" t="s">
        <v>58</v>
      </c>
      <c r="E218" s="39" t="s">
        <v>74</v>
      </c>
    </row>
    <row r="219" spans="1:16" ht="12.75">
      <c r="A219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259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63</v>
      </c>
    </row>
    <row r="222" spans="1:5" ht="12.75">
      <c r="A222" t="s">
        <v>58</v>
      </c>
      <c r="E222" s="39" t="s">
        <v>74</v>
      </c>
    </row>
    <row r="223" spans="1:16" ht="12.75">
      <c r="A223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62</v>
      </c>
      <c s="37">
        <v>26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73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63</v>
      </c>
    </row>
    <row r="226" spans="1:5" ht="12.75">
      <c r="A226" t="s">
        <v>58</v>
      </c>
      <c r="E226" s="39" t="s">
        <v>74</v>
      </c>
    </row>
    <row r="227" spans="1:16" ht="12.75">
      <c r="A227" t="s">
        <v>49</v>
      </c>
      <c s="34" t="s">
        <v>263</v>
      </c>
      <c s="34" t="s">
        <v>264</v>
      </c>
      <c s="35" t="s">
        <v>47</v>
      </c>
      <c s="6" t="s">
        <v>265</v>
      </c>
      <c s="36" t="s">
        <v>100</v>
      </c>
      <c s="37">
        <v>186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157</v>
      </c>
    </row>
    <row r="230" spans="1:5" ht="51">
      <c r="A230" t="s">
        <v>58</v>
      </c>
      <c r="E230" s="39" t="s">
        <v>266</v>
      </c>
    </row>
    <row r="231" spans="1:16" ht="12.75">
      <c r="A231" t="s">
        <v>49</v>
      </c>
      <c s="34" t="s">
        <v>267</v>
      </c>
      <c s="34" t="s">
        <v>268</v>
      </c>
      <c s="35" t="s">
        <v>47</v>
      </c>
      <c s="6" t="s">
        <v>269</v>
      </c>
      <c s="36" t="s">
        <v>62</v>
      </c>
      <c s="37">
        <v>21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157</v>
      </c>
    </row>
    <row r="234" spans="1:5" ht="12.75">
      <c r="A234" t="s">
        <v>58</v>
      </c>
      <c r="E234" s="39" t="s">
        <v>74</v>
      </c>
    </row>
    <row r="235" spans="1:13" ht="12.75">
      <c r="A235" t="s">
        <v>46</v>
      </c>
      <c r="C235" s="31" t="s">
        <v>26</v>
      </c>
      <c r="E235" s="33" t="s">
        <v>270</v>
      </c>
      <c r="J235" s="32">
        <f>0</f>
      </c>
      <c s="32">
        <f>0</f>
      </c>
      <c s="32">
        <f>0+L236+L240+L244+L248+L252+L256+L260+L264+L268+L272+L276+L280+L284+L288+L292+L296+L300</f>
      </c>
      <c s="32">
        <f>0+M236+M240+M244+M248+M252+M256+M260+M264+M268+M272+M276+M280+M284+M288+M292+M296+M300</f>
      </c>
    </row>
    <row r="236" spans="1:16" ht="12.75">
      <c r="A236" t="s">
        <v>49</v>
      </c>
      <c s="34" t="s">
        <v>271</v>
      </c>
      <c s="34" t="s">
        <v>272</v>
      </c>
      <c s="35" t="s">
        <v>47</v>
      </c>
      <c s="6" t="s">
        <v>273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274</v>
      </c>
    </row>
    <row r="239" spans="1:5" ht="12.75">
      <c r="A239" t="s">
        <v>58</v>
      </c>
      <c r="E239" s="39" t="s">
        <v>74</v>
      </c>
    </row>
    <row r="240" spans="1:16" ht="12.75">
      <c r="A240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73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274</v>
      </c>
    </row>
    <row r="243" spans="1:5" ht="12.75">
      <c r="A243" t="s">
        <v>58</v>
      </c>
      <c r="E243" s="39" t="s">
        <v>74</v>
      </c>
    </row>
    <row r="244" spans="1:16" ht="12.75">
      <c r="A244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274</v>
      </c>
    </row>
    <row r="247" spans="1:5" ht="51">
      <c r="A247" t="s">
        <v>58</v>
      </c>
      <c r="E247" s="39" t="s">
        <v>281</v>
      </c>
    </row>
    <row r="248" spans="1:16" ht="12.75">
      <c r="A248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274</v>
      </c>
    </row>
    <row r="251" spans="1:5" ht="12.75">
      <c r="A251" t="s">
        <v>58</v>
      </c>
      <c r="E251" s="39" t="s">
        <v>74</v>
      </c>
    </row>
    <row r="252" spans="1:16" ht="12.75">
      <c r="A252" t="s">
        <v>49</v>
      </c>
      <c s="34" t="s">
        <v>285</v>
      </c>
      <c s="34" t="s">
        <v>286</v>
      </c>
      <c s="35" t="s">
        <v>47</v>
      </c>
      <c s="6" t="s">
        <v>287</v>
      </c>
      <c s="36" t="s">
        <v>62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274</v>
      </c>
    </row>
    <row r="255" spans="1:5" ht="12.75">
      <c r="A255" t="s">
        <v>58</v>
      </c>
      <c r="E255" s="39" t="s">
        <v>288</v>
      </c>
    </row>
    <row r="256" spans="1:16" ht="12.75">
      <c r="A256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274</v>
      </c>
    </row>
    <row r="259" spans="1:5" ht="12.75">
      <c r="A259" t="s">
        <v>58</v>
      </c>
      <c r="E259" s="39" t="s">
        <v>74</v>
      </c>
    </row>
    <row r="260" spans="1:16" ht="12.75">
      <c r="A260" t="s">
        <v>49</v>
      </c>
      <c s="34" t="s">
        <v>292</v>
      </c>
      <c s="34" t="s">
        <v>293</v>
      </c>
      <c s="35" t="s">
        <v>47</v>
      </c>
      <c s="6" t="s">
        <v>294</v>
      </c>
      <c s="36" t="s">
        <v>62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274</v>
      </c>
    </row>
    <row r="263" spans="1:5" ht="12.75">
      <c r="A263" t="s">
        <v>58</v>
      </c>
      <c r="E263" s="39" t="s">
        <v>294</v>
      </c>
    </row>
    <row r="264" spans="1:16" ht="12.75">
      <c r="A264" t="s">
        <v>49</v>
      </c>
      <c s="34" t="s">
        <v>295</v>
      </c>
      <c s="34" t="s">
        <v>296</v>
      </c>
      <c s="35" t="s">
        <v>47</v>
      </c>
      <c s="6" t="s">
        <v>297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274</v>
      </c>
    </row>
    <row r="267" spans="1:5" ht="12.75">
      <c r="A267" t="s">
        <v>58</v>
      </c>
      <c r="E267" s="39" t="s">
        <v>297</v>
      </c>
    </row>
    <row r="268" spans="1:16" ht="12.75">
      <c r="A268" t="s">
        <v>49</v>
      </c>
      <c s="34" t="s">
        <v>298</v>
      </c>
      <c s="34" t="s">
        <v>299</v>
      </c>
      <c s="35" t="s">
        <v>47</v>
      </c>
      <c s="6" t="s">
        <v>300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274</v>
      </c>
    </row>
    <row r="271" spans="1:5" ht="12.75">
      <c r="A271" t="s">
        <v>58</v>
      </c>
      <c r="E271" s="39" t="s">
        <v>300</v>
      </c>
    </row>
    <row r="272" spans="1:16" ht="12.75">
      <c r="A272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62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274</v>
      </c>
    </row>
    <row r="275" spans="1:5" ht="51">
      <c r="A275" t="s">
        <v>58</v>
      </c>
      <c r="E275" s="39" t="s">
        <v>304</v>
      </c>
    </row>
    <row r="276" spans="1:16" ht="12.75">
      <c r="A276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62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73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274</v>
      </c>
    </row>
    <row r="279" spans="1:5" ht="12.75">
      <c r="A279" t="s">
        <v>58</v>
      </c>
      <c r="E279" s="39" t="s">
        <v>74</v>
      </c>
    </row>
    <row r="280" spans="1:16" ht="12.75">
      <c r="A280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62</v>
      </c>
      <c s="37">
        <v>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274</v>
      </c>
    </row>
    <row r="283" spans="1:5" ht="63.75">
      <c r="A283" t="s">
        <v>58</v>
      </c>
      <c r="E283" s="39" t="s">
        <v>311</v>
      </c>
    </row>
    <row r="284" spans="1:16" ht="12.75">
      <c r="A284" t="s">
        <v>49</v>
      </c>
      <c s="34" t="s">
        <v>312</v>
      </c>
      <c s="34" t="s">
        <v>313</v>
      </c>
      <c s="35" t="s">
        <v>47</v>
      </c>
      <c s="6" t="s">
        <v>314</v>
      </c>
      <c s="36" t="s">
        <v>62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274</v>
      </c>
    </row>
    <row r="287" spans="1:5" ht="63.75">
      <c r="A287" t="s">
        <v>58</v>
      </c>
      <c r="E287" s="39" t="s">
        <v>315</v>
      </c>
    </row>
    <row r="288" spans="1:16" ht="12.75">
      <c r="A288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73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63</v>
      </c>
    </row>
    <row r="291" spans="1:5" ht="12.75">
      <c r="A291" t="s">
        <v>58</v>
      </c>
      <c r="E291" s="39" t="s">
        <v>74</v>
      </c>
    </row>
    <row r="292" spans="1:16" ht="12.75">
      <c r="A292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73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63</v>
      </c>
    </row>
    <row r="295" spans="1:5" ht="12.75">
      <c r="A295" t="s">
        <v>58</v>
      </c>
      <c r="E295" s="39" t="s">
        <v>74</v>
      </c>
    </row>
    <row r="296" spans="1:16" ht="12.75">
      <c r="A296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73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274</v>
      </c>
    </row>
    <row r="299" spans="1:5" ht="12.75">
      <c r="A299" t="s">
        <v>58</v>
      </c>
      <c r="E299" s="39" t="s">
        <v>74</v>
      </c>
    </row>
    <row r="300" spans="1:16" ht="12.75">
      <c r="A300" t="s">
        <v>49</v>
      </c>
      <c s="34" t="s">
        <v>325</v>
      </c>
      <c s="34" t="s">
        <v>326</v>
      </c>
      <c s="35" t="s">
        <v>47</v>
      </c>
      <c s="6" t="s">
        <v>327</v>
      </c>
      <c s="36" t="s">
        <v>67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63</v>
      </c>
    </row>
    <row r="303" spans="1:5" ht="12.75">
      <c r="A303" t="s">
        <v>58</v>
      </c>
      <c r="E303" s="39" t="s">
        <v>327</v>
      </c>
    </row>
    <row r="304" spans="1:13" ht="12.75">
      <c r="A304" t="s">
        <v>46</v>
      </c>
      <c r="C304" s="31" t="s">
        <v>69</v>
      </c>
      <c r="E304" s="33" t="s">
        <v>328</v>
      </c>
      <c r="J304" s="32">
        <f>0</f>
      </c>
      <c s="32">
        <f>0</f>
      </c>
      <c s="32">
        <f>0+L305+L309+L313+L317+L321+L325+L329+L333+L337+L341+L345+L349+L353+L357+L361+L365+L369</f>
      </c>
      <c s="32">
        <f>0+M305+M309+M313+M317+M321+M325+M329+M333+M337+M341+M345+M349+M353+M357+M361+M365+M369</f>
      </c>
    </row>
    <row r="305" spans="1:16" ht="25.5">
      <c r="A305" t="s">
        <v>49</v>
      </c>
      <c s="34" t="s">
        <v>329</v>
      </c>
      <c s="34" t="s">
        <v>330</v>
      </c>
      <c s="35" t="s">
        <v>47</v>
      </c>
      <c s="6" t="s">
        <v>331</v>
      </c>
      <c s="36" t="s">
        <v>62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332</v>
      </c>
    </row>
    <row r="308" spans="1:5" ht="51">
      <c r="A308" t="s">
        <v>58</v>
      </c>
      <c r="E308" s="39" t="s">
        <v>333</v>
      </c>
    </row>
    <row r="309" spans="1:16" ht="12.75">
      <c r="A309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332</v>
      </c>
    </row>
    <row r="312" spans="1:5" ht="89.25">
      <c r="A312" t="s">
        <v>58</v>
      </c>
      <c r="E312" s="39" t="s">
        <v>337</v>
      </c>
    </row>
    <row r="313" spans="1:16" ht="12.75">
      <c r="A313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73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157</v>
      </c>
    </row>
    <row r="316" spans="1:5" ht="12.75">
      <c r="A316" t="s">
        <v>58</v>
      </c>
      <c r="E316" s="39" t="s">
        <v>74</v>
      </c>
    </row>
    <row r="317" spans="1:16" ht="12.75">
      <c r="A317" t="s">
        <v>49</v>
      </c>
      <c s="34" t="s">
        <v>341</v>
      </c>
      <c s="34" t="s">
        <v>342</v>
      </c>
      <c s="35" t="s">
        <v>47</v>
      </c>
      <c s="6" t="s">
        <v>343</v>
      </c>
      <c s="36" t="s">
        <v>62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157</v>
      </c>
    </row>
    <row r="320" spans="1:5" ht="12.75">
      <c r="A320" t="s">
        <v>58</v>
      </c>
      <c r="E320" s="39" t="s">
        <v>344</v>
      </c>
    </row>
    <row r="321" spans="1:16" ht="12.75">
      <c r="A321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62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73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157</v>
      </c>
    </row>
    <row r="324" spans="1:5" ht="12.75">
      <c r="A324" t="s">
        <v>58</v>
      </c>
      <c r="E324" s="39" t="s">
        <v>74</v>
      </c>
    </row>
    <row r="325" spans="1:16" ht="12.75">
      <c r="A325" t="s">
        <v>49</v>
      </c>
      <c s="34" t="s">
        <v>348</v>
      </c>
      <c s="34" t="s">
        <v>349</v>
      </c>
      <c s="35" t="s">
        <v>47</v>
      </c>
      <c s="6" t="s">
        <v>350</v>
      </c>
      <c s="36" t="s">
        <v>62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73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157</v>
      </c>
    </row>
    <row r="328" spans="1:5" ht="12.75">
      <c r="A328" t="s">
        <v>58</v>
      </c>
      <c r="E328" s="39" t="s">
        <v>74</v>
      </c>
    </row>
    <row r="329" spans="1:16" ht="12.75">
      <c r="A329" t="s">
        <v>49</v>
      </c>
      <c s="34" t="s">
        <v>351</v>
      </c>
      <c s="34" t="s">
        <v>352</v>
      </c>
      <c s="35" t="s">
        <v>47</v>
      </c>
      <c s="6" t="s">
        <v>353</v>
      </c>
      <c s="36" t="s">
        <v>62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354</v>
      </c>
    </row>
    <row r="332" spans="1:5" ht="51">
      <c r="A332" t="s">
        <v>58</v>
      </c>
      <c r="E332" s="39" t="s">
        <v>355</v>
      </c>
    </row>
    <row r="333" spans="1:16" ht="12.75">
      <c r="A333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62</v>
      </c>
      <c s="37">
        <v>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73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354</v>
      </c>
    </row>
    <row r="336" spans="1:5" ht="12.75">
      <c r="A336" t="s">
        <v>58</v>
      </c>
      <c r="E336" s="39" t="s">
        <v>74</v>
      </c>
    </row>
    <row r="337" spans="1:16" ht="12.75">
      <c r="A337" t="s">
        <v>49</v>
      </c>
      <c s="34" t="s">
        <v>359</v>
      </c>
      <c s="34" t="s">
        <v>360</v>
      </c>
      <c s="35" t="s">
        <v>47</v>
      </c>
      <c s="6" t="s">
        <v>361</v>
      </c>
      <c s="36" t="s">
        <v>62</v>
      </c>
      <c s="37">
        <v>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53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362</v>
      </c>
    </row>
    <row r="340" spans="1:5" ht="51">
      <c r="A340" t="s">
        <v>58</v>
      </c>
      <c r="E340" s="39" t="s">
        <v>363</v>
      </c>
    </row>
    <row r="341" spans="1:16" ht="12.75">
      <c r="A341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3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73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362</v>
      </c>
    </row>
    <row r="344" spans="1:5" ht="12.75">
      <c r="A344" t="s">
        <v>58</v>
      </c>
      <c r="E344" s="39" t="s">
        <v>74</v>
      </c>
    </row>
    <row r="345" spans="1:16" ht="25.5">
      <c r="A345" t="s">
        <v>49</v>
      </c>
      <c s="34" t="s">
        <v>367</v>
      </c>
      <c s="34" t="s">
        <v>368</v>
      </c>
      <c s="35" t="s">
        <v>47</v>
      </c>
      <c s="6" t="s">
        <v>369</v>
      </c>
      <c s="36" t="s">
        <v>62</v>
      </c>
      <c s="37">
        <v>3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370</v>
      </c>
    </row>
    <row r="348" spans="1:5" ht="12.75">
      <c r="A348" t="s">
        <v>58</v>
      </c>
      <c r="E348" s="39" t="s">
        <v>74</v>
      </c>
    </row>
    <row r="349" spans="1:16" ht="25.5">
      <c r="A349" t="s">
        <v>49</v>
      </c>
      <c s="34" t="s">
        <v>371</v>
      </c>
      <c s="34" t="s">
        <v>372</v>
      </c>
      <c s="35" t="s">
        <v>47</v>
      </c>
      <c s="6" t="s">
        <v>373</v>
      </c>
      <c s="36" t="s">
        <v>62</v>
      </c>
      <c s="37">
        <v>3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73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370</v>
      </c>
    </row>
    <row r="352" spans="1:5" ht="12.75">
      <c r="A352" t="s">
        <v>58</v>
      </c>
      <c r="E352" s="39" t="s">
        <v>74</v>
      </c>
    </row>
    <row r="353" spans="1:16" ht="12.75">
      <c r="A353" t="s">
        <v>49</v>
      </c>
      <c s="34" t="s">
        <v>374</v>
      </c>
      <c s="34" t="s">
        <v>375</v>
      </c>
      <c s="35" t="s">
        <v>47</v>
      </c>
      <c s="6" t="s">
        <v>376</v>
      </c>
      <c s="36" t="s">
        <v>67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53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63</v>
      </c>
    </row>
    <row r="356" spans="1:5" ht="12.75">
      <c r="A356" t="s">
        <v>58</v>
      </c>
      <c r="E356" s="39" t="s">
        <v>377</v>
      </c>
    </row>
    <row r="357" spans="1:16" ht="12.75">
      <c r="A357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12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73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63</v>
      </c>
    </row>
    <row r="360" spans="1:5" ht="12.75">
      <c r="A360" t="s">
        <v>58</v>
      </c>
      <c r="E360" s="39" t="s">
        <v>74</v>
      </c>
    </row>
    <row r="361" spans="1:16" ht="12.75">
      <c r="A361" t="s">
        <v>49</v>
      </c>
      <c s="34" t="s">
        <v>381</v>
      </c>
      <c s="34" t="s">
        <v>382</v>
      </c>
      <c s="35" t="s">
        <v>47</v>
      </c>
      <c s="6" t="s">
        <v>383</v>
      </c>
      <c s="36" t="s">
        <v>62</v>
      </c>
      <c s="37">
        <v>12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73</v>
      </c>
      <c>
        <f>(M361*21)/100</f>
      </c>
      <c t="s">
        <v>27</v>
      </c>
    </row>
    <row r="362" spans="1:5" ht="12.75">
      <c r="A362" s="35" t="s">
        <v>54</v>
      </c>
      <c r="E362" s="39" t="s">
        <v>55</v>
      </c>
    </row>
    <row r="363" spans="1:5" ht="12.75">
      <c r="A363" s="35" t="s">
        <v>56</v>
      </c>
      <c r="E363" s="40" t="s">
        <v>63</v>
      </c>
    </row>
    <row r="364" spans="1:5" ht="12.75">
      <c r="A364" t="s">
        <v>58</v>
      </c>
      <c r="E364" s="39" t="s">
        <v>74</v>
      </c>
    </row>
    <row r="365" spans="1:16" ht="12.75">
      <c r="A365" t="s">
        <v>49</v>
      </c>
      <c s="34" t="s">
        <v>384</v>
      </c>
      <c s="34" t="s">
        <v>385</v>
      </c>
      <c s="35" t="s">
        <v>47</v>
      </c>
      <c s="6" t="s">
        <v>386</v>
      </c>
      <c s="36" t="s">
        <v>62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53</v>
      </c>
      <c>
        <f>(M365*21)/100</f>
      </c>
      <c t="s">
        <v>27</v>
      </c>
    </row>
    <row r="366" spans="1:5" ht="12.75">
      <c r="A366" s="35" t="s">
        <v>54</v>
      </c>
      <c r="E366" s="39" t="s">
        <v>55</v>
      </c>
    </row>
    <row r="367" spans="1:5" ht="12.75">
      <c r="A367" s="35" t="s">
        <v>56</v>
      </c>
      <c r="E367" s="40" t="s">
        <v>63</v>
      </c>
    </row>
    <row r="368" spans="1:5" ht="89.25">
      <c r="A368" t="s">
        <v>58</v>
      </c>
      <c r="E368" s="39" t="s">
        <v>387</v>
      </c>
    </row>
    <row r="369" spans="1:16" ht="25.5">
      <c r="A369" t="s">
        <v>49</v>
      </c>
      <c s="34" t="s">
        <v>388</v>
      </c>
      <c s="34" t="s">
        <v>389</v>
      </c>
      <c s="35" t="s">
        <v>47</v>
      </c>
      <c s="6" t="s">
        <v>390</v>
      </c>
      <c s="36" t="s">
        <v>62</v>
      </c>
      <c s="37">
        <v>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53</v>
      </c>
      <c>
        <f>(M369*21)/100</f>
      </c>
      <c t="s">
        <v>27</v>
      </c>
    </row>
    <row r="370" spans="1:5" ht="12.75">
      <c r="A370" s="35" t="s">
        <v>54</v>
      </c>
      <c r="E370" s="39" t="s">
        <v>55</v>
      </c>
    </row>
    <row r="371" spans="1:5" ht="12.75">
      <c r="A371" s="35" t="s">
        <v>56</v>
      </c>
      <c r="E371" s="40" t="s">
        <v>63</v>
      </c>
    </row>
    <row r="372" spans="1:5" ht="12.75">
      <c r="A372" t="s">
        <v>58</v>
      </c>
      <c r="E372" s="39" t="s">
        <v>391</v>
      </c>
    </row>
    <row r="373" spans="1:13" ht="12.75">
      <c r="A373" t="s">
        <v>46</v>
      </c>
      <c r="C373" s="31" t="s">
        <v>392</v>
      </c>
      <c r="E373" s="33" t="s">
        <v>393</v>
      </c>
      <c r="J373" s="32">
        <f>0</f>
      </c>
      <c s="32">
        <f>0</f>
      </c>
      <c s="32">
        <f>0+L374+L378+L382+L386+L390+L394</f>
      </c>
      <c s="32">
        <f>0+M374+M378+M382+M386+M390+M394</f>
      </c>
    </row>
    <row r="374" spans="1:16" ht="12.75">
      <c r="A374" t="s">
        <v>49</v>
      </c>
      <c s="34" t="s">
        <v>394</v>
      </c>
      <c s="34" t="s">
        <v>395</v>
      </c>
      <c s="35" t="s">
        <v>47</v>
      </c>
      <c s="6" t="s">
        <v>396</v>
      </c>
      <c s="36" t="s">
        <v>62</v>
      </c>
      <c s="37">
        <v>2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63</v>
      </c>
    </row>
    <row r="377" spans="1:5" ht="12.75">
      <c r="A377" t="s">
        <v>58</v>
      </c>
      <c r="E377" s="39" t="s">
        <v>397</v>
      </c>
    </row>
    <row r="378" spans="1:16" ht="12.75">
      <c r="A378" t="s">
        <v>49</v>
      </c>
      <c s="34" t="s">
        <v>398</v>
      </c>
      <c s="34" t="s">
        <v>399</v>
      </c>
      <c s="35" t="s">
        <v>47</v>
      </c>
      <c s="6" t="s">
        <v>400</v>
      </c>
      <c s="36" t="s">
        <v>62</v>
      </c>
      <c s="37">
        <v>3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73</v>
      </c>
      <c>
        <f>(M378*21)/100</f>
      </c>
      <c t="s">
        <v>27</v>
      </c>
    </row>
    <row r="379" spans="1:5" ht="12.75">
      <c r="A379" s="35" t="s">
        <v>54</v>
      </c>
      <c r="E379" s="39" t="s">
        <v>55</v>
      </c>
    </row>
    <row r="380" spans="1:5" ht="12.75">
      <c r="A380" s="35" t="s">
        <v>56</v>
      </c>
      <c r="E380" s="40" t="s">
        <v>63</v>
      </c>
    </row>
    <row r="381" spans="1:5" ht="12.75">
      <c r="A381" t="s">
        <v>58</v>
      </c>
      <c r="E381" s="39" t="s">
        <v>74</v>
      </c>
    </row>
    <row r="382" spans="1:16" ht="12.75">
      <c r="A382" t="s">
        <v>49</v>
      </c>
      <c s="34" t="s">
        <v>401</v>
      </c>
      <c s="34" t="s">
        <v>402</v>
      </c>
      <c s="35" t="s">
        <v>47</v>
      </c>
      <c s="6" t="s">
        <v>403</v>
      </c>
      <c s="36" t="s">
        <v>62</v>
      </c>
      <c s="37">
        <v>4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55</v>
      </c>
    </row>
    <row r="384" spans="1:5" ht="12.75">
      <c r="A384" s="35" t="s">
        <v>56</v>
      </c>
      <c r="E384" s="40" t="s">
        <v>63</v>
      </c>
    </row>
    <row r="385" spans="1:5" ht="25.5">
      <c r="A385" t="s">
        <v>58</v>
      </c>
      <c r="E385" s="39" t="s">
        <v>404</v>
      </c>
    </row>
    <row r="386" spans="1:16" ht="12.75">
      <c r="A386" t="s">
        <v>49</v>
      </c>
      <c s="34" t="s">
        <v>405</v>
      </c>
      <c s="34" t="s">
        <v>406</v>
      </c>
      <c s="35" t="s">
        <v>47</v>
      </c>
      <c s="6" t="s">
        <v>407</v>
      </c>
      <c s="36" t="s">
        <v>408</v>
      </c>
      <c s="37">
        <v>5.26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55</v>
      </c>
    </row>
    <row r="388" spans="1:5" ht="12.75">
      <c r="A388" s="35" t="s">
        <v>56</v>
      </c>
      <c r="E388" s="40" t="s">
        <v>63</v>
      </c>
    </row>
    <row r="389" spans="1:5" ht="12.75">
      <c r="A389" t="s">
        <v>58</v>
      </c>
      <c r="E389" s="39" t="s">
        <v>407</v>
      </c>
    </row>
    <row r="390" spans="1:16" ht="25.5">
      <c r="A390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131</v>
      </c>
      <c s="37">
        <v>0.165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55</v>
      </c>
    </row>
    <row r="392" spans="1:5" ht="12.75">
      <c r="A392" s="35" t="s">
        <v>56</v>
      </c>
      <c r="E392" s="40" t="s">
        <v>63</v>
      </c>
    </row>
    <row r="393" spans="1:5" ht="89.25">
      <c r="A393" t="s">
        <v>58</v>
      </c>
      <c r="E393" s="39" t="s">
        <v>412</v>
      </c>
    </row>
    <row r="394" spans="1:16" ht="25.5">
      <c r="A394" t="s">
        <v>49</v>
      </c>
      <c s="34" t="s">
        <v>413</v>
      </c>
      <c s="34" t="s">
        <v>414</v>
      </c>
      <c s="35" t="s">
        <v>47</v>
      </c>
      <c s="6" t="s">
        <v>415</v>
      </c>
      <c s="36" t="s">
        <v>131</v>
      </c>
      <c s="37">
        <v>0.098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55</v>
      </c>
    </row>
    <row r="396" spans="1:5" ht="12.75">
      <c r="A396" s="35" t="s">
        <v>56</v>
      </c>
      <c r="E396" s="40" t="s">
        <v>63</v>
      </c>
    </row>
    <row r="397" spans="1:5" ht="12.75">
      <c r="A397" t="s">
        <v>58</v>
      </c>
      <c r="E397" s="39" t="s">
        <v>74</v>
      </c>
    </row>
    <row r="398" spans="1:13" ht="12.75">
      <c r="A398" t="s">
        <v>46</v>
      </c>
      <c r="C398" s="31" t="s">
        <v>20</v>
      </c>
      <c r="E398" s="33" t="s">
        <v>416</v>
      </c>
      <c r="J398" s="32">
        <f>0</f>
      </c>
      <c s="32">
        <f>0</f>
      </c>
      <c s="32">
        <f>0+L399+L403+L407+L411+L415+L419+L423+L427+L431</f>
      </c>
      <c s="32">
        <f>0+M399+M403+M407+M411+M415+M419+M423+M427+M431</f>
      </c>
    </row>
    <row r="399" spans="1:16" ht="12.75">
      <c r="A399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259</v>
      </c>
      <c s="37">
        <v>64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53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63</v>
      </c>
    </row>
    <row r="402" spans="1:5" ht="12.75">
      <c r="A402" t="s">
        <v>58</v>
      </c>
      <c r="E402" s="39" t="s">
        <v>420</v>
      </c>
    </row>
    <row r="403" spans="1:16" ht="12.75">
      <c r="A403" t="s">
        <v>49</v>
      </c>
      <c s="34" t="s">
        <v>421</v>
      </c>
      <c s="34" t="s">
        <v>422</v>
      </c>
      <c s="35" t="s">
        <v>47</v>
      </c>
      <c s="6" t="s">
        <v>423</v>
      </c>
      <c s="36" t="s">
        <v>67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63</v>
      </c>
    </row>
    <row r="406" spans="1:5" ht="12.75">
      <c r="A406" t="s">
        <v>58</v>
      </c>
      <c r="E406" s="39" t="s">
        <v>424</v>
      </c>
    </row>
    <row r="407" spans="1:16" ht="12.75">
      <c r="A407" t="s">
        <v>49</v>
      </c>
      <c s="34" t="s">
        <v>425</v>
      </c>
      <c s="34" t="s">
        <v>426</v>
      </c>
      <c s="35" t="s">
        <v>47</v>
      </c>
      <c s="6" t="s">
        <v>427</v>
      </c>
      <c s="36" t="s">
        <v>62</v>
      </c>
      <c s="37">
        <v>2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53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63</v>
      </c>
    </row>
    <row r="410" spans="1:5" ht="63.75">
      <c r="A410" t="s">
        <v>58</v>
      </c>
      <c r="E410" s="39" t="s">
        <v>428</v>
      </c>
    </row>
    <row r="411" spans="1:16" ht="25.5">
      <c r="A411" t="s">
        <v>49</v>
      </c>
      <c s="34" t="s">
        <v>429</v>
      </c>
      <c s="34" t="s">
        <v>430</v>
      </c>
      <c s="35" t="s">
        <v>47</v>
      </c>
      <c s="6" t="s">
        <v>431</v>
      </c>
      <c s="36" t="s">
        <v>62</v>
      </c>
      <c s="37">
        <v>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73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63</v>
      </c>
    </row>
    <row r="414" spans="1:5" ht="12.75">
      <c r="A414" t="s">
        <v>58</v>
      </c>
      <c r="E414" s="39" t="s">
        <v>74</v>
      </c>
    </row>
    <row r="415" spans="1:16" ht="12.75">
      <c r="A415" t="s">
        <v>49</v>
      </c>
      <c s="34" t="s">
        <v>432</v>
      </c>
      <c s="34" t="s">
        <v>433</v>
      </c>
      <c s="35" t="s">
        <v>47</v>
      </c>
      <c s="6" t="s">
        <v>434</v>
      </c>
      <c s="36" t="s">
        <v>62</v>
      </c>
      <c s="37">
        <v>1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53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63</v>
      </c>
    </row>
    <row r="418" spans="1:5" ht="25.5">
      <c r="A418" t="s">
        <v>58</v>
      </c>
      <c r="E418" s="39" t="s">
        <v>435</v>
      </c>
    </row>
    <row r="419" spans="1:16" ht="12.75">
      <c r="A419" t="s">
        <v>49</v>
      </c>
      <c s="34" t="s">
        <v>436</v>
      </c>
      <c s="34" t="s">
        <v>437</v>
      </c>
      <c s="35" t="s">
        <v>47</v>
      </c>
      <c s="6" t="s">
        <v>438</v>
      </c>
      <c s="36" t="s">
        <v>259</v>
      </c>
      <c s="37">
        <v>36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73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63</v>
      </c>
    </row>
    <row r="422" spans="1:5" ht="12.75">
      <c r="A422" t="s">
        <v>58</v>
      </c>
      <c r="E422" s="39" t="s">
        <v>74</v>
      </c>
    </row>
    <row r="423" spans="1:16" ht="12.75">
      <c r="A423" t="s">
        <v>49</v>
      </c>
      <c s="34" t="s">
        <v>439</v>
      </c>
      <c s="34" t="s">
        <v>440</v>
      </c>
      <c s="35" t="s">
        <v>47</v>
      </c>
      <c s="6" t="s">
        <v>441</v>
      </c>
      <c s="36" t="s">
        <v>259</v>
      </c>
      <c s="37">
        <v>64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73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12.75">
      <c r="A426" t="s">
        <v>58</v>
      </c>
      <c r="E426" s="39" t="s">
        <v>74</v>
      </c>
    </row>
    <row r="427" spans="1:16" ht="12.75">
      <c r="A427" t="s">
        <v>49</v>
      </c>
      <c s="34" t="s">
        <v>442</v>
      </c>
      <c s="34" t="s">
        <v>443</v>
      </c>
      <c s="35" t="s">
        <v>47</v>
      </c>
      <c s="6" t="s">
        <v>444</v>
      </c>
      <c s="36" t="s">
        <v>259</v>
      </c>
      <c s="37">
        <v>48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73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12.75">
      <c r="A430" t="s">
        <v>58</v>
      </c>
      <c r="E430" s="39" t="s">
        <v>74</v>
      </c>
    </row>
    <row r="431" spans="1:16" ht="12.75">
      <c r="A431" t="s">
        <v>49</v>
      </c>
      <c s="34" t="s">
        <v>445</v>
      </c>
      <c s="34" t="s">
        <v>446</v>
      </c>
      <c s="35" t="s">
        <v>47</v>
      </c>
      <c s="6" t="s">
        <v>447</v>
      </c>
      <c s="36" t="s">
        <v>259</v>
      </c>
      <c s="37">
        <v>124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63.75">
      <c r="A434" t="s">
        <v>58</v>
      </c>
      <c r="E434" s="39" t="s">
        <v>448</v>
      </c>
    </row>
    <row r="435" spans="1:13" ht="12.75">
      <c r="A435" t="s">
        <v>46</v>
      </c>
      <c r="C435" s="31" t="s">
        <v>449</v>
      </c>
      <c r="E435" s="33" t="s">
        <v>450</v>
      </c>
      <c r="J435" s="32">
        <f>0</f>
      </c>
      <c s="32">
        <f>0</f>
      </c>
      <c s="32">
        <f>0+L436+L440+L444+L448</f>
      </c>
      <c s="32">
        <f>0+M436+M440+M444+M448</f>
      </c>
    </row>
    <row r="436" spans="1:16" ht="12.75">
      <c r="A436" t="s">
        <v>49</v>
      </c>
      <c s="34" t="s">
        <v>451</v>
      </c>
      <c s="34" t="s">
        <v>452</v>
      </c>
      <c s="35" t="s">
        <v>47</v>
      </c>
      <c s="6" t="s">
        <v>453</v>
      </c>
      <c s="36" t="s">
        <v>62</v>
      </c>
      <c s="37">
        <v>4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53</v>
      </c>
      <c>
        <f>(M436*21)/100</f>
      </c>
      <c t="s">
        <v>27</v>
      </c>
    </row>
    <row r="437" spans="1:5" ht="12.75">
      <c r="A437" s="35" t="s">
        <v>54</v>
      </c>
      <c r="E437" s="39" t="s">
        <v>55</v>
      </c>
    </row>
    <row r="438" spans="1:5" ht="12.75">
      <c r="A438" s="35" t="s">
        <v>56</v>
      </c>
      <c r="E438" s="40" t="s">
        <v>454</v>
      </c>
    </row>
    <row r="439" spans="1:5" ht="63.75">
      <c r="A439" t="s">
        <v>58</v>
      </c>
      <c r="E439" s="39" t="s">
        <v>455</v>
      </c>
    </row>
    <row r="440" spans="1:16" ht="12.75">
      <c r="A440" t="s">
        <v>49</v>
      </c>
      <c s="34" t="s">
        <v>456</v>
      </c>
      <c s="34" t="s">
        <v>457</v>
      </c>
      <c s="35" t="s">
        <v>47</v>
      </c>
      <c s="6" t="s">
        <v>458</v>
      </c>
      <c s="36" t="s">
        <v>62</v>
      </c>
      <c s="37">
        <v>4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73</v>
      </c>
      <c>
        <f>(M440*21)/100</f>
      </c>
      <c t="s">
        <v>27</v>
      </c>
    </row>
    <row r="441" spans="1:5" ht="12.75">
      <c r="A441" s="35" t="s">
        <v>54</v>
      </c>
      <c r="E441" s="39" t="s">
        <v>55</v>
      </c>
    </row>
    <row r="442" spans="1:5" ht="12.75">
      <c r="A442" s="35" t="s">
        <v>56</v>
      </c>
      <c r="E442" s="40" t="s">
        <v>454</v>
      </c>
    </row>
    <row r="443" spans="1:5" ht="12.75">
      <c r="A443" t="s">
        <v>58</v>
      </c>
      <c r="E443" s="39" t="s">
        <v>74</v>
      </c>
    </row>
    <row r="444" spans="1:16" ht="12.75">
      <c r="A444" t="s">
        <v>49</v>
      </c>
      <c s="34" t="s">
        <v>459</v>
      </c>
      <c s="34" t="s">
        <v>460</v>
      </c>
      <c s="35" t="s">
        <v>47</v>
      </c>
      <c s="6" t="s">
        <v>461</v>
      </c>
      <c s="36" t="s">
        <v>62</v>
      </c>
      <c s="37">
        <v>1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53</v>
      </c>
      <c>
        <f>(M444*21)/100</f>
      </c>
      <c t="s">
        <v>27</v>
      </c>
    </row>
    <row r="445" spans="1:5" ht="12.75">
      <c r="A445" s="35" t="s">
        <v>54</v>
      </c>
      <c r="E445" s="39" t="s">
        <v>55</v>
      </c>
    </row>
    <row r="446" spans="1:5" ht="12.75">
      <c r="A446" s="35" t="s">
        <v>56</v>
      </c>
      <c r="E446" s="40" t="s">
        <v>274</v>
      </c>
    </row>
    <row r="447" spans="1:5" ht="63.75">
      <c r="A447" t="s">
        <v>58</v>
      </c>
      <c r="E447" s="39" t="s">
        <v>462</v>
      </c>
    </row>
    <row r="448" spans="1:16" ht="12.75">
      <c r="A448" t="s">
        <v>49</v>
      </c>
      <c s="34" t="s">
        <v>463</v>
      </c>
      <c s="34" t="s">
        <v>464</v>
      </c>
      <c s="35" t="s">
        <v>47</v>
      </c>
      <c s="6" t="s">
        <v>465</v>
      </c>
      <c s="36" t="s">
        <v>62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53</v>
      </c>
      <c>
        <f>(M448*21)/100</f>
      </c>
      <c t="s">
        <v>27</v>
      </c>
    </row>
    <row r="449" spans="1:5" ht="12.75">
      <c r="A449" s="35" t="s">
        <v>54</v>
      </c>
      <c r="E449" s="39" t="s">
        <v>55</v>
      </c>
    </row>
    <row r="450" spans="1:5" ht="12.75">
      <c r="A450" s="35" t="s">
        <v>56</v>
      </c>
      <c r="E450" s="40" t="s">
        <v>274</v>
      </c>
    </row>
    <row r="451" spans="1:5" ht="63.75">
      <c r="A451" t="s">
        <v>58</v>
      </c>
      <c r="E451" s="39" t="s">
        <v>466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467</v>
      </c>
      <c r="E4" s="26" t="s">
        <v>468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471</v>
      </c>
      <c r="E8" s="30" t="s">
        <v>470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472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473</v>
      </c>
      <c s="35" t="s">
        <v>55</v>
      </c>
      <c s="6" t="s">
        <v>474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475</v>
      </c>
      <c>
        <f>(M10*21)/100</f>
      </c>
      <c t="s">
        <v>27</v>
      </c>
    </row>
    <row r="11" spans="1:5" ht="12.75">
      <c r="A11" s="35" t="s">
        <v>54</v>
      </c>
      <c r="E11" s="39" t="s">
        <v>476</v>
      </c>
    </row>
    <row r="12" spans="1:5" ht="12.75">
      <c r="A12" s="35" t="s">
        <v>56</v>
      </c>
      <c r="E12" s="40" t="s">
        <v>477</v>
      </c>
    </row>
    <row r="13" spans="1:5" ht="89.25">
      <c r="A13" t="s">
        <v>58</v>
      </c>
      <c r="E13" s="39" t="s">
        <v>478</v>
      </c>
    </row>
    <row r="14" spans="1:16" ht="12.75">
      <c r="A14" t="s">
        <v>49</v>
      </c>
      <c s="34" t="s">
        <v>27</v>
      </c>
      <c s="34" t="s">
        <v>479</v>
      </c>
      <c s="35" t="s">
        <v>55</v>
      </c>
      <c s="6" t="s">
        <v>480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475</v>
      </c>
      <c>
        <f>(M14*21)/100</f>
      </c>
      <c t="s">
        <v>27</v>
      </c>
    </row>
    <row r="15" spans="1:5" ht="12.75">
      <c r="A15" s="35" t="s">
        <v>54</v>
      </c>
      <c r="E15" s="39" t="s">
        <v>481</v>
      </c>
    </row>
    <row r="16" spans="1:5" ht="12.75">
      <c r="A16" s="35" t="s">
        <v>56</v>
      </c>
      <c r="E16" s="40" t="s">
        <v>477</v>
      </c>
    </row>
    <row r="17" spans="1:5" ht="102">
      <c r="A17" t="s">
        <v>58</v>
      </c>
      <c r="E17" s="39" t="s">
        <v>482</v>
      </c>
    </row>
    <row r="18" spans="1:16" ht="12.75">
      <c r="A18" t="s">
        <v>49</v>
      </c>
      <c s="34" t="s">
        <v>26</v>
      </c>
      <c s="34" t="s">
        <v>483</v>
      </c>
      <c s="35" t="s">
        <v>55</v>
      </c>
      <c s="6" t="s">
        <v>484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475</v>
      </c>
      <c>
        <f>(M18*21)/100</f>
      </c>
      <c t="s">
        <v>27</v>
      </c>
    </row>
    <row r="19" spans="1:5" ht="12.75">
      <c r="A19" s="35" t="s">
        <v>54</v>
      </c>
      <c r="E19" s="39" t="s">
        <v>485</v>
      </c>
    </row>
    <row r="20" spans="1:5" ht="12.75">
      <c r="A20" s="35" t="s">
        <v>56</v>
      </c>
      <c r="E20" s="40" t="s">
        <v>477</v>
      </c>
    </row>
    <row r="21" spans="1:5" ht="38.25">
      <c r="A21" t="s">
        <v>58</v>
      </c>
      <c r="E21" s="39" t="s">
        <v>486</v>
      </c>
    </row>
    <row r="22" spans="1:16" ht="12.75">
      <c r="A22" t="s">
        <v>49</v>
      </c>
      <c s="34" t="s">
        <v>69</v>
      </c>
      <c s="34" t="s">
        <v>487</v>
      </c>
      <c s="35" t="s">
        <v>55</v>
      </c>
      <c s="6" t="s">
        <v>488</v>
      </c>
      <c s="36" t="s">
        <v>67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475</v>
      </c>
      <c>
        <f>(M22*21)/100</f>
      </c>
      <c t="s">
        <v>27</v>
      </c>
    </row>
    <row r="23" spans="1:5" ht="12.75">
      <c r="A23" s="35" t="s">
        <v>54</v>
      </c>
      <c r="E23" s="39" t="s">
        <v>489</v>
      </c>
    </row>
    <row r="24" spans="1:5" ht="12.75">
      <c r="A24" s="35" t="s">
        <v>56</v>
      </c>
      <c r="E24" s="40" t="s">
        <v>477</v>
      </c>
    </row>
    <row r="25" spans="1:5" ht="63.75">
      <c r="A25" t="s">
        <v>58</v>
      </c>
      <c r="E25" s="39" t="s">
        <v>490</v>
      </c>
    </row>
    <row r="26" spans="1:13" ht="12.75">
      <c r="A26" t="s">
        <v>46</v>
      </c>
      <c r="C26" s="31" t="s">
        <v>27</v>
      </c>
      <c r="E26" s="33" t="s">
        <v>416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75</v>
      </c>
      <c s="34" t="s">
        <v>491</v>
      </c>
      <c s="35" t="s">
        <v>55</v>
      </c>
      <c s="6" t="s">
        <v>492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475</v>
      </c>
      <c>
        <f>(M27*21)/100</f>
      </c>
      <c t="s">
        <v>27</v>
      </c>
    </row>
    <row r="28" spans="1:5" ht="12.75">
      <c r="A28" s="35" t="s">
        <v>54</v>
      </c>
      <c r="E28" s="39" t="s">
        <v>493</v>
      </c>
    </row>
    <row r="29" spans="1:5" ht="12.75">
      <c r="A29" s="35" t="s">
        <v>56</v>
      </c>
      <c r="E29" s="40" t="s">
        <v>477</v>
      </c>
    </row>
    <row r="30" spans="1:5" ht="89.25">
      <c r="A30" t="s">
        <v>58</v>
      </c>
      <c r="E30" s="39" t="s">
        <v>494</v>
      </c>
    </row>
    <row r="31" spans="1:16" ht="12.75">
      <c r="A31" t="s">
        <v>49</v>
      </c>
      <c s="34" t="s">
        <v>81</v>
      </c>
      <c s="34" t="s">
        <v>495</v>
      </c>
      <c s="35" t="s">
        <v>55</v>
      </c>
      <c s="6" t="s">
        <v>496</v>
      </c>
      <c s="36" t="s">
        <v>67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475</v>
      </c>
      <c>
        <f>(M31*21)/100</f>
      </c>
      <c t="s">
        <v>27</v>
      </c>
    </row>
    <row r="32" spans="1:5" ht="12.75">
      <c r="A32" s="35" t="s">
        <v>54</v>
      </c>
      <c r="E32" s="39" t="s">
        <v>497</v>
      </c>
    </row>
    <row r="33" spans="1:5" ht="12.75">
      <c r="A33" s="35" t="s">
        <v>56</v>
      </c>
      <c r="E33" s="40" t="s">
        <v>477</v>
      </c>
    </row>
    <row r="34" spans="1:5" ht="76.5">
      <c r="A34" t="s">
        <v>58</v>
      </c>
      <c r="E34" s="39" t="s">
        <v>498</v>
      </c>
    </row>
    <row r="35" spans="1:16" ht="12.75">
      <c r="A35" t="s">
        <v>49</v>
      </c>
      <c s="34" t="s">
        <v>85</v>
      </c>
      <c s="34" t="s">
        <v>499</v>
      </c>
      <c s="35" t="s">
        <v>55</v>
      </c>
      <c s="6" t="s">
        <v>500</v>
      </c>
      <c s="36" t="s">
        <v>67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501</v>
      </c>
      <c>
        <f>(M35*21)/100</f>
      </c>
      <c t="s">
        <v>27</v>
      </c>
    </row>
    <row r="36" spans="1:5" ht="12.75">
      <c r="A36" s="35" t="s">
        <v>54</v>
      </c>
      <c r="E36" s="39" t="s">
        <v>502</v>
      </c>
    </row>
    <row r="37" spans="1:5" ht="12.75">
      <c r="A37" s="35" t="s">
        <v>56</v>
      </c>
      <c r="E37" s="40" t="s">
        <v>55</v>
      </c>
    </row>
    <row r="38" spans="1:5" ht="12.75">
      <c r="A38" t="s">
        <v>58</v>
      </c>
      <c r="E38" s="39" t="s">
        <v>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503</v>
      </c>
      <c r="E4" s="26" t="s">
        <v>504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507</v>
      </c>
      <c r="E8" s="30" t="s">
        <v>506</v>
      </c>
      <c r="J8" s="29">
        <f>0+J9+J86+J139</f>
      </c>
      <c s="29">
        <f>0+K9+K86+K139</f>
      </c>
      <c s="29">
        <f>0+L9+L86+L139</f>
      </c>
      <c s="29">
        <f>0+M9+M86+M139</f>
      </c>
    </row>
    <row r="9" spans="1:13" ht="12.75">
      <c r="A9" t="s">
        <v>46</v>
      </c>
      <c r="C9" s="31" t="s">
        <v>47</v>
      </c>
      <c r="E9" s="33" t="s">
        <v>504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47</v>
      </c>
      <c s="34" t="s">
        <v>508</v>
      </c>
      <c s="35" t="s">
        <v>47</v>
      </c>
      <c s="6" t="s">
        <v>509</v>
      </c>
      <c s="36" t="s">
        <v>100</v>
      </c>
      <c s="37">
        <v>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510</v>
      </c>
    </row>
    <row r="13" spans="1:5" ht="306">
      <c r="A13" t="s">
        <v>58</v>
      </c>
      <c r="E13" s="39" t="s">
        <v>511</v>
      </c>
    </row>
    <row r="14" spans="1:16" ht="25.5">
      <c r="A14" t="s">
        <v>49</v>
      </c>
      <c s="34" t="s">
        <v>27</v>
      </c>
      <c s="34" t="s">
        <v>512</v>
      </c>
      <c s="35" t="s">
        <v>47</v>
      </c>
      <c s="6" t="s">
        <v>513</v>
      </c>
      <c s="36" t="s">
        <v>100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204">
      <c r="A17" t="s">
        <v>58</v>
      </c>
      <c r="E17" s="39" t="s">
        <v>514</v>
      </c>
    </row>
    <row r="18" spans="1:16" ht="12.75">
      <c r="A18" t="s">
        <v>49</v>
      </c>
      <c s="34" t="s">
        <v>26</v>
      </c>
      <c s="34" t="s">
        <v>515</v>
      </c>
      <c s="35" t="s">
        <v>47</v>
      </c>
      <c s="6" t="s">
        <v>516</v>
      </c>
      <c s="36" t="s">
        <v>62</v>
      </c>
      <c s="37">
        <v>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74</v>
      </c>
    </row>
    <row r="22" spans="1:16" ht="12.75">
      <c r="A22" t="s">
        <v>49</v>
      </c>
      <c s="34" t="s">
        <v>69</v>
      </c>
      <c s="34" t="s">
        <v>517</v>
      </c>
      <c s="35" t="s">
        <v>47</v>
      </c>
      <c s="6" t="s">
        <v>518</v>
      </c>
      <c s="36" t="s">
        <v>100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89.25">
      <c r="A25" t="s">
        <v>58</v>
      </c>
      <c r="E25" s="39" t="s">
        <v>519</v>
      </c>
    </row>
    <row r="26" spans="1:16" ht="12.75">
      <c r="A26" t="s">
        <v>49</v>
      </c>
      <c s="34" t="s">
        <v>75</v>
      </c>
      <c s="34" t="s">
        <v>520</v>
      </c>
      <c s="35" t="s">
        <v>47</v>
      </c>
      <c s="6" t="s">
        <v>521</v>
      </c>
      <c s="36" t="s">
        <v>78</v>
      </c>
      <c s="37">
        <v>128.6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522</v>
      </c>
    </row>
    <row r="29" spans="1:5" ht="25.5">
      <c r="A29" t="s">
        <v>58</v>
      </c>
      <c r="E29" s="39" t="s">
        <v>523</v>
      </c>
    </row>
    <row r="30" spans="1:16" ht="12.75">
      <c r="A30" t="s">
        <v>49</v>
      </c>
      <c s="34" t="s">
        <v>81</v>
      </c>
      <c s="34" t="s">
        <v>524</v>
      </c>
      <c s="35" t="s">
        <v>47</v>
      </c>
      <c s="6" t="s">
        <v>525</v>
      </c>
      <c s="36" t="s">
        <v>78</v>
      </c>
      <c s="37">
        <v>167.088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522</v>
      </c>
    </row>
    <row r="33" spans="1:5" ht="25.5">
      <c r="A33" t="s">
        <v>58</v>
      </c>
      <c r="E33" s="39" t="s">
        <v>523</v>
      </c>
    </row>
    <row r="34" spans="1:16" ht="25.5">
      <c r="A34" t="s">
        <v>49</v>
      </c>
      <c s="34" t="s">
        <v>85</v>
      </c>
      <c s="34" t="s">
        <v>526</v>
      </c>
      <c s="35" t="s">
        <v>47</v>
      </c>
      <c s="6" t="s">
        <v>527</v>
      </c>
      <c s="36" t="s">
        <v>100</v>
      </c>
      <c s="37">
        <v>1832.778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528</v>
      </c>
    </row>
    <row r="37" spans="1:5" ht="63.75">
      <c r="A37" t="s">
        <v>58</v>
      </c>
      <c r="E37" s="39" t="s">
        <v>529</v>
      </c>
    </row>
    <row r="38" spans="1:16" ht="25.5">
      <c r="A38" t="s">
        <v>49</v>
      </c>
      <c s="34" t="s">
        <v>89</v>
      </c>
      <c s="34" t="s">
        <v>530</v>
      </c>
      <c s="35" t="s">
        <v>47</v>
      </c>
      <c s="6" t="s">
        <v>531</v>
      </c>
      <c s="36" t="s">
        <v>100</v>
      </c>
      <c s="37">
        <v>610.926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63.75">
      <c r="A41" t="s">
        <v>58</v>
      </c>
      <c r="E41" s="39" t="s">
        <v>532</v>
      </c>
    </row>
    <row r="42" spans="1:16" ht="12.75">
      <c r="A42" t="s">
        <v>49</v>
      </c>
      <c s="34" t="s">
        <v>93</v>
      </c>
      <c s="34" t="s">
        <v>533</v>
      </c>
      <c s="35" t="s">
        <v>47</v>
      </c>
      <c s="6" t="s">
        <v>534</v>
      </c>
      <c s="36" t="s">
        <v>259</v>
      </c>
      <c s="37">
        <v>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38.25">
      <c r="A45" t="s">
        <v>58</v>
      </c>
      <c r="E45" s="39" t="s">
        <v>535</v>
      </c>
    </row>
    <row r="46" spans="1:16" ht="12.75">
      <c r="A46" t="s">
        <v>49</v>
      </c>
      <c s="34" t="s">
        <v>97</v>
      </c>
      <c s="34" t="s">
        <v>536</v>
      </c>
      <c s="35" t="s">
        <v>47</v>
      </c>
      <c s="6" t="s">
        <v>537</v>
      </c>
      <c s="36" t="s">
        <v>72</v>
      </c>
      <c s="37">
        <v>611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89.25">
      <c r="A49" t="s">
        <v>58</v>
      </c>
      <c r="E49" s="39" t="s">
        <v>538</v>
      </c>
    </row>
    <row r="50" spans="1:16" ht="12.75">
      <c r="A50" t="s">
        <v>49</v>
      </c>
      <c s="34" t="s">
        <v>101</v>
      </c>
      <c s="34" t="s">
        <v>539</v>
      </c>
      <c s="35" t="s">
        <v>47</v>
      </c>
      <c s="6" t="s">
        <v>540</v>
      </c>
      <c s="36" t="s">
        <v>62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528</v>
      </c>
    </row>
    <row r="53" spans="1:5" ht="51">
      <c r="A53" t="s">
        <v>58</v>
      </c>
      <c r="E53" s="39" t="s">
        <v>541</v>
      </c>
    </row>
    <row r="54" spans="1:16" ht="12.75">
      <c r="A54" t="s">
        <v>49</v>
      </c>
      <c s="34" t="s">
        <v>105</v>
      </c>
      <c s="34" t="s">
        <v>542</v>
      </c>
      <c s="35" t="s">
        <v>47</v>
      </c>
      <c s="6" t="s">
        <v>543</v>
      </c>
      <c s="36" t="s">
        <v>62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528</v>
      </c>
    </row>
    <row r="57" spans="1:5" ht="178.5">
      <c r="A57" t="s">
        <v>58</v>
      </c>
      <c r="E57" s="39" t="s">
        <v>544</v>
      </c>
    </row>
    <row r="58" spans="1:16" ht="12.75">
      <c r="A58" t="s">
        <v>49</v>
      </c>
      <c s="34" t="s">
        <v>108</v>
      </c>
      <c s="34" t="s">
        <v>545</v>
      </c>
      <c s="35" t="s">
        <v>47</v>
      </c>
      <c s="6" t="s">
        <v>546</v>
      </c>
      <c s="36" t="s">
        <v>100</v>
      </c>
      <c s="37">
        <v>610.926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528</v>
      </c>
    </row>
    <row r="61" spans="1:5" ht="12.75">
      <c r="A61" t="s">
        <v>58</v>
      </c>
      <c r="E61" s="39" t="s">
        <v>547</v>
      </c>
    </row>
    <row r="62" spans="1:16" ht="25.5">
      <c r="A62" t="s">
        <v>49</v>
      </c>
      <c s="34" t="s">
        <v>113</v>
      </c>
      <c s="34" t="s">
        <v>548</v>
      </c>
      <c s="35" t="s">
        <v>47</v>
      </c>
      <c s="6" t="s">
        <v>549</v>
      </c>
      <c s="36" t="s">
        <v>550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25.5">
      <c r="A65" t="s">
        <v>58</v>
      </c>
      <c r="E65" s="39" t="s">
        <v>551</v>
      </c>
    </row>
    <row r="66" spans="1:16" ht="12.75">
      <c r="A66" t="s">
        <v>49</v>
      </c>
      <c s="34" t="s">
        <v>117</v>
      </c>
      <c s="34" t="s">
        <v>552</v>
      </c>
      <c s="35" t="s">
        <v>47</v>
      </c>
      <c s="6" t="s">
        <v>553</v>
      </c>
      <c s="36" t="s">
        <v>67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554</v>
      </c>
    </row>
    <row r="70" spans="1:16" ht="12.75">
      <c r="A70" t="s">
        <v>49</v>
      </c>
      <c s="34" t="s">
        <v>121</v>
      </c>
      <c s="34" t="s">
        <v>555</v>
      </c>
      <c s="35" t="s">
        <v>47</v>
      </c>
      <c s="6" t="s">
        <v>556</v>
      </c>
      <c s="36" t="s">
        <v>62</v>
      </c>
      <c s="37">
        <v>11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76.5">
      <c r="A73" t="s">
        <v>58</v>
      </c>
      <c r="E73" s="39" t="s">
        <v>557</v>
      </c>
    </row>
    <row r="74" spans="1:16" ht="12.75">
      <c r="A74" t="s">
        <v>49</v>
      </c>
      <c s="34" t="s">
        <v>125</v>
      </c>
      <c s="34" t="s">
        <v>558</v>
      </c>
      <c s="35" t="s">
        <v>47</v>
      </c>
      <c s="6" t="s">
        <v>559</v>
      </c>
      <c s="36" t="s">
        <v>62</v>
      </c>
      <c s="37">
        <v>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74</v>
      </c>
    </row>
    <row r="78" spans="1:16" ht="12.75">
      <c r="A78" t="s">
        <v>49</v>
      </c>
      <c s="34" t="s">
        <v>128</v>
      </c>
      <c s="34" t="s">
        <v>560</v>
      </c>
      <c s="35" t="s">
        <v>47</v>
      </c>
      <c s="6" t="s">
        <v>561</v>
      </c>
      <c s="36" t="s">
        <v>72</v>
      </c>
      <c s="37">
        <v>53.5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14.75">
      <c r="A81" t="s">
        <v>58</v>
      </c>
      <c r="E81" s="39" t="s">
        <v>562</v>
      </c>
    </row>
    <row r="82" spans="1:16" ht="25.5">
      <c r="A82" t="s">
        <v>49</v>
      </c>
      <c s="34" t="s">
        <v>133</v>
      </c>
      <c s="34" t="s">
        <v>563</v>
      </c>
      <c s="35" t="s">
        <v>47</v>
      </c>
      <c s="6" t="s">
        <v>564</v>
      </c>
      <c s="36" t="s">
        <v>72</v>
      </c>
      <c s="37">
        <v>53.5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63</v>
      </c>
    </row>
    <row r="85" spans="1:5" ht="114.75">
      <c r="A85" t="s">
        <v>58</v>
      </c>
      <c r="E85" s="39" t="s">
        <v>565</v>
      </c>
    </row>
    <row r="86" spans="1:13" ht="12.75">
      <c r="A86" t="s">
        <v>46</v>
      </c>
      <c r="C86" s="31" t="s">
        <v>392</v>
      </c>
      <c r="E86" s="33" t="s">
        <v>393</v>
      </c>
      <c r="J86" s="32">
        <f>0</f>
      </c>
      <c s="32">
        <f>0</f>
      </c>
      <c s="32">
        <f>0+L87+L91+L95+L99+L103+L107+L111+L115+L119+L123+L127+L131+L135</f>
      </c>
      <c s="32">
        <f>0+M87+M91+M95+M99+M103+M107+M111+M115+M119+M123+M127+M131+M135</f>
      </c>
    </row>
    <row r="87" spans="1:16" ht="12.75">
      <c r="A87" t="s">
        <v>49</v>
      </c>
      <c s="34" t="s">
        <v>138</v>
      </c>
      <c s="34" t="s">
        <v>566</v>
      </c>
      <c s="35" t="s">
        <v>47</v>
      </c>
      <c s="6" t="s">
        <v>567</v>
      </c>
      <c s="36" t="s">
        <v>78</v>
      </c>
      <c s="37">
        <v>128.6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76.5">
      <c r="A90" t="s">
        <v>58</v>
      </c>
      <c r="E90" s="39" t="s">
        <v>568</v>
      </c>
    </row>
    <row r="91" spans="1:16" ht="25.5">
      <c r="A91" t="s">
        <v>49</v>
      </c>
      <c s="34" t="s">
        <v>144</v>
      </c>
      <c s="34" t="s">
        <v>569</v>
      </c>
      <c s="35" t="s">
        <v>47</v>
      </c>
      <c s="6" t="s">
        <v>570</v>
      </c>
      <c s="36" t="s">
        <v>571</v>
      </c>
      <c s="37">
        <v>643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76.5">
      <c r="A94" t="s">
        <v>58</v>
      </c>
      <c r="E94" s="39" t="s">
        <v>572</v>
      </c>
    </row>
    <row r="95" spans="1:16" ht="25.5">
      <c r="A95" t="s">
        <v>49</v>
      </c>
      <c s="34" t="s">
        <v>148</v>
      </c>
      <c s="34" t="s">
        <v>573</v>
      </c>
      <c s="35" t="s">
        <v>47</v>
      </c>
      <c s="6" t="s">
        <v>574</v>
      </c>
      <c s="36" t="s">
        <v>571</v>
      </c>
      <c s="37">
        <v>2572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76.5">
      <c r="A98" t="s">
        <v>58</v>
      </c>
      <c r="E98" s="39" t="s">
        <v>572</v>
      </c>
    </row>
    <row r="99" spans="1:16" ht="12.75">
      <c r="A99" t="s">
        <v>49</v>
      </c>
      <c s="34" t="s">
        <v>151</v>
      </c>
      <c s="34" t="s">
        <v>575</v>
      </c>
      <c s="35" t="s">
        <v>47</v>
      </c>
      <c s="6" t="s">
        <v>576</v>
      </c>
      <c s="36" t="s">
        <v>62</v>
      </c>
      <c s="37">
        <v>11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74</v>
      </c>
    </row>
    <row r="103" spans="1:16" ht="25.5">
      <c r="A103" t="s">
        <v>49</v>
      </c>
      <c s="34" t="s">
        <v>154</v>
      </c>
      <c s="34" t="s">
        <v>577</v>
      </c>
      <c s="35" t="s">
        <v>47</v>
      </c>
      <c s="6" t="s">
        <v>578</v>
      </c>
      <c s="36" t="s">
        <v>408</v>
      </c>
      <c s="37">
        <v>37.4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2.75">
      <c r="A106" t="s">
        <v>58</v>
      </c>
      <c r="E106" s="39" t="s">
        <v>74</v>
      </c>
    </row>
    <row r="107" spans="1:16" ht="25.5">
      <c r="A107" t="s">
        <v>49</v>
      </c>
      <c s="34" t="s">
        <v>158</v>
      </c>
      <c s="34" t="s">
        <v>579</v>
      </c>
      <c s="35" t="s">
        <v>47</v>
      </c>
      <c s="6" t="s">
        <v>580</v>
      </c>
      <c s="36" t="s">
        <v>100</v>
      </c>
      <c s="37">
        <v>25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89.25">
      <c r="A110" t="s">
        <v>58</v>
      </c>
      <c r="E110" s="39" t="s">
        <v>581</v>
      </c>
    </row>
    <row r="111" spans="1:16" ht="25.5">
      <c r="A111" t="s">
        <v>49</v>
      </c>
      <c s="34" t="s">
        <v>161</v>
      </c>
      <c s="34" t="s">
        <v>582</v>
      </c>
      <c s="35" t="s">
        <v>47</v>
      </c>
      <c s="6" t="s">
        <v>583</v>
      </c>
      <c s="36" t="s">
        <v>100</v>
      </c>
      <c s="37">
        <v>54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114.75">
      <c r="A114" t="s">
        <v>58</v>
      </c>
      <c r="E114" s="39" t="s">
        <v>584</v>
      </c>
    </row>
    <row r="115" spans="1:16" ht="25.5">
      <c r="A115" t="s">
        <v>49</v>
      </c>
      <c s="34" t="s">
        <v>164</v>
      </c>
      <c s="34" t="s">
        <v>585</v>
      </c>
      <c s="35" t="s">
        <v>47</v>
      </c>
      <c s="6" t="s">
        <v>586</v>
      </c>
      <c s="36" t="s">
        <v>408</v>
      </c>
      <c s="37">
        <v>705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51">
      <c r="A118" t="s">
        <v>58</v>
      </c>
      <c r="E118" s="39" t="s">
        <v>587</v>
      </c>
    </row>
    <row r="119" spans="1:16" ht="25.5">
      <c r="A119" t="s">
        <v>49</v>
      </c>
      <c s="34" t="s">
        <v>170</v>
      </c>
      <c s="34" t="s">
        <v>588</v>
      </c>
      <c s="35" t="s">
        <v>47</v>
      </c>
      <c s="6" t="s">
        <v>589</v>
      </c>
      <c s="36" t="s">
        <v>131</v>
      </c>
      <c s="37">
        <v>180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40.25">
      <c r="A122" t="s">
        <v>58</v>
      </c>
      <c r="E122" s="39" t="s">
        <v>590</v>
      </c>
    </row>
    <row r="123" spans="1:16" ht="25.5">
      <c r="A123" t="s">
        <v>49</v>
      </c>
      <c s="34" t="s">
        <v>174</v>
      </c>
      <c s="34" t="s">
        <v>591</v>
      </c>
      <c s="35" t="s">
        <v>47</v>
      </c>
      <c s="6" t="s">
        <v>592</v>
      </c>
      <c s="36" t="s">
        <v>131</v>
      </c>
      <c s="37">
        <v>77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89.25">
      <c r="A126" t="s">
        <v>58</v>
      </c>
      <c r="E126" s="39" t="s">
        <v>132</v>
      </c>
    </row>
    <row r="127" spans="1:16" ht="25.5">
      <c r="A127" t="s">
        <v>49</v>
      </c>
      <c s="34" t="s">
        <v>177</v>
      </c>
      <c s="34" t="s">
        <v>410</v>
      </c>
      <c s="35" t="s">
        <v>47</v>
      </c>
      <c s="6" t="s">
        <v>411</v>
      </c>
      <c s="36" t="s">
        <v>131</v>
      </c>
      <c s="37">
        <v>1.87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89.25">
      <c r="A130" t="s">
        <v>58</v>
      </c>
      <c r="E130" s="39" t="s">
        <v>132</v>
      </c>
    </row>
    <row r="131" spans="1:16" ht="25.5">
      <c r="A131" t="s">
        <v>49</v>
      </c>
      <c s="34" t="s">
        <v>180</v>
      </c>
      <c s="34" t="s">
        <v>414</v>
      </c>
      <c s="35" t="s">
        <v>47</v>
      </c>
      <c s="6" t="s">
        <v>415</v>
      </c>
      <c s="36" t="s">
        <v>131</v>
      </c>
      <c s="37">
        <v>7.2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89.25">
      <c r="A134" t="s">
        <v>58</v>
      </c>
      <c r="E134" s="39" t="s">
        <v>132</v>
      </c>
    </row>
    <row r="135" spans="1:16" ht="25.5">
      <c r="A135" t="s">
        <v>49</v>
      </c>
      <c s="34" t="s">
        <v>183</v>
      </c>
      <c s="34" t="s">
        <v>593</v>
      </c>
      <c s="35" t="s">
        <v>47</v>
      </c>
      <c s="6" t="s">
        <v>594</v>
      </c>
      <c s="36" t="s">
        <v>131</v>
      </c>
      <c s="37">
        <v>27.45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63</v>
      </c>
    </row>
    <row r="138" spans="1:5" ht="89.25">
      <c r="A138" t="s">
        <v>58</v>
      </c>
      <c r="E138" s="39" t="s">
        <v>132</v>
      </c>
    </row>
    <row r="139" spans="1:13" ht="12.75">
      <c r="A139" t="s">
        <v>46</v>
      </c>
      <c r="C139" s="31" t="s">
        <v>20</v>
      </c>
      <c r="E139" s="33" t="s">
        <v>416</v>
      </c>
      <c r="J139" s="32">
        <f>0</f>
      </c>
      <c s="32">
        <f>0</f>
      </c>
      <c s="32">
        <f>0+L140+L144+L148</f>
      </c>
      <c s="32">
        <f>0+M140+M144+M148</f>
      </c>
    </row>
    <row r="140" spans="1:16" ht="12.75">
      <c r="A140" t="s">
        <v>49</v>
      </c>
      <c s="34" t="s">
        <v>188</v>
      </c>
      <c s="34" t="s">
        <v>446</v>
      </c>
      <c s="35" t="s">
        <v>47</v>
      </c>
      <c s="6" t="s">
        <v>447</v>
      </c>
      <c s="36" t="s">
        <v>259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63</v>
      </c>
    </row>
    <row r="143" spans="1:5" ht="76.5">
      <c r="A143" t="s">
        <v>58</v>
      </c>
      <c r="E143" s="39" t="s">
        <v>595</v>
      </c>
    </row>
    <row r="144" spans="1:16" ht="12.75">
      <c r="A144" t="s">
        <v>49</v>
      </c>
      <c s="34" t="s">
        <v>192</v>
      </c>
      <c s="34" t="s">
        <v>596</v>
      </c>
      <c s="35" t="s">
        <v>47</v>
      </c>
      <c s="6" t="s">
        <v>597</v>
      </c>
      <c s="36" t="s">
        <v>67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63</v>
      </c>
    </row>
    <row r="147" spans="1:5" ht="12.75">
      <c r="A147" t="s">
        <v>58</v>
      </c>
      <c r="E147" s="39" t="s">
        <v>598</v>
      </c>
    </row>
    <row r="148" spans="1:16" ht="12.75">
      <c r="A148" t="s">
        <v>49</v>
      </c>
      <c s="34" t="s">
        <v>196</v>
      </c>
      <c s="34" t="s">
        <v>65</v>
      </c>
      <c s="35" t="s">
        <v>47</v>
      </c>
      <c s="6" t="s">
        <v>66</v>
      </c>
      <c s="36" t="s">
        <v>67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63</v>
      </c>
    </row>
    <row r="151" spans="1:5" ht="12.75">
      <c r="A151" t="s">
        <v>58</v>
      </c>
      <c r="E151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599</v>
      </c>
      <c r="E4" s="26" t="s">
        <v>600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603</v>
      </c>
      <c r="E8" s="30" t="s">
        <v>602</v>
      </c>
      <c r="J8" s="29">
        <f>0+J9+J102+J111</f>
      </c>
      <c s="29">
        <f>0+K9+K102+K111</f>
      </c>
      <c s="29">
        <f>0+L9+L102+L111</f>
      </c>
      <c s="29">
        <f>0+M9+M102+M111</f>
      </c>
    </row>
    <row r="9" spans="1:13" ht="12.75">
      <c r="A9" t="s">
        <v>46</v>
      </c>
      <c r="C9" s="31" t="s">
        <v>47</v>
      </c>
      <c r="E9" s="33" t="s">
        <v>604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605</v>
      </c>
      <c s="35" t="s">
        <v>47</v>
      </c>
      <c s="6" t="s">
        <v>606</v>
      </c>
      <c s="36" t="s">
        <v>100</v>
      </c>
      <c s="37">
        <v>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607</v>
      </c>
    </row>
    <row r="13" spans="1:5" ht="89.25">
      <c r="A13" t="s">
        <v>58</v>
      </c>
      <c r="E13" s="39" t="s">
        <v>608</v>
      </c>
    </row>
    <row r="14" spans="1:16" ht="12.75">
      <c r="A14" t="s">
        <v>49</v>
      </c>
      <c s="34" t="s">
        <v>27</v>
      </c>
      <c s="34" t="s">
        <v>609</v>
      </c>
      <c s="35" t="s">
        <v>47</v>
      </c>
      <c s="6" t="s">
        <v>610</v>
      </c>
      <c s="36" t="s">
        <v>78</v>
      </c>
      <c s="37">
        <v>1.283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611</v>
      </c>
    </row>
    <row r="17" spans="1:5" ht="51">
      <c r="A17" t="s">
        <v>58</v>
      </c>
      <c r="E17" s="39" t="s">
        <v>612</v>
      </c>
    </row>
    <row r="18" spans="1:16" ht="12.75">
      <c r="A18" t="s">
        <v>49</v>
      </c>
      <c s="34" t="s">
        <v>26</v>
      </c>
      <c s="34" t="s">
        <v>613</v>
      </c>
      <c s="35" t="s">
        <v>47</v>
      </c>
      <c s="6" t="s">
        <v>614</v>
      </c>
      <c s="36" t="s">
        <v>78</v>
      </c>
      <c s="37">
        <v>108.35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611</v>
      </c>
    </row>
    <row r="21" spans="1:5" ht="38.25">
      <c r="A21" t="s">
        <v>58</v>
      </c>
      <c r="E21" s="39" t="s">
        <v>615</v>
      </c>
    </row>
    <row r="22" spans="1:16" ht="12.75">
      <c r="A22" t="s">
        <v>49</v>
      </c>
      <c s="34" t="s">
        <v>69</v>
      </c>
      <c s="34" t="s">
        <v>616</v>
      </c>
      <c s="35" t="s">
        <v>47</v>
      </c>
      <c s="6" t="s">
        <v>617</v>
      </c>
      <c s="36" t="s">
        <v>100</v>
      </c>
      <c s="37">
        <v>125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618</v>
      </c>
    </row>
    <row r="25" spans="1:5" ht="178.5">
      <c r="A25" t="s">
        <v>58</v>
      </c>
      <c r="E25" s="39" t="s">
        <v>619</v>
      </c>
    </row>
    <row r="26" spans="1:16" ht="12.75">
      <c r="A26" t="s">
        <v>49</v>
      </c>
      <c s="34" t="s">
        <v>75</v>
      </c>
      <c s="34" t="s">
        <v>620</v>
      </c>
      <c s="35" t="s">
        <v>47</v>
      </c>
      <c s="6" t="s">
        <v>621</v>
      </c>
      <c s="36" t="s">
        <v>72</v>
      </c>
      <c s="37">
        <v>523.5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611</v>
      </c>
    </row>
    <row r="29" spans="1:5" ht="12.75">
      <c r="A29" t="s">
        <v>58</v>
      </c>
      <c r="E29" s="39" t="s">
        <v>74</v>
      </c>
    </row>
    <row r="30" spans="1:16" ht="12.75">
      <c r="A30" t="s">
        <v>49</v>
      </c>
      <c s="34" t="s">
        <v>81</v>
      </c>
      <c s="34" t="s">
        <v>622</v>
      </c>
      <c s="35" t="s">
        <v>47</v>
      </c>
      <c s="6" t="s">
        <v>623</v>
      </c>
      <c s="36" t="s">
        <v>62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618</v>
      </c>
    </row>
    <row r="33" spans="1:5" ht="89.25">
      <c r="A33" t="s">
        <v>58</v>
      </c>
      <c r="E33" s="39" t="s">
        <v>624</v>
      </c>
    </row>
    <row r="34" spans="1:16" ht="12.75">
      <c r="A34" t="s">
        <v>49</v>
      </c>
      <c s="34" t="s">
        <v>85</v>
      </c>
      <c s="34" t="s">
        <v>622</v>
      </c>
      <c s="35" t="s">
        <v>27</v>
      </c>
      <c s="6" t="s">
        <v>625</v>
      </c>
      <c s="36" t="s">
        <v>62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618</v>
      </c>
    </row>
    <row r="37" spans="1:5" ht="89.25">
      <c r="A37" t="s">
        <v>58</v>
      </c>
      <c r="E37" s="39" t="s">
        <v>624</v>
      </c>
    </row>
    <row r="38" spans="1:16" ht="12.75">
      <c r="A38" t="s">
        <v>49</v>
      </c>
      <c s="34" t="s">
        <v>89</v>
      </c>
      <c s="34" t="s">
        <v>626</v>
      </c>
      <c s="35" t="s">
        <v>47</v>
      </c>
      <c s="6" t="s">
        <v>627</v>
      </c>
      <c s="36" t="s">
        <v>100</v>
      </c>
      <c s="37">
        <v>11.5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618</v>
      </c>
    </row>
    <row r="41" spans="1:5" ht="178.5">
      <c r="A41" t="s">
        <v>58</v>
      </c>
      <c r="E41" s="39" t="s">
        <v>619</v>
      </c>
    </row>
    <row r="42" spans="1:16" ht="12.75">
      <c r="A42" t="s">
        <v>49</v>
      </c>
      <c s="34" t="s">
        <v>93</v>
      </c>
      <c s="34" t="s">
        <v>628</v>
      </c>
      <c s="35" t="s">
        <v>47</v>
      </c>
      <c s="6" t="s">
        <v>629</v>
      </c>
      <c s="36" t="s">
        <v>100</v>
      </c>
      <c s="37">
        <v>248.5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618</v>
      </c>
    </row>
    <row r="45" spans="1:5" ht="51">
      <c r="A45" t="s">
        <v>58</v>
      </c>
      <c r="E45" s="39" t="s">
        <v>630</v>
      </c>
    </row>
    <row r="46" spans="1:16" ht="25.5">
      <c r="A46" t="s">
        <v>49</v>
      </c>
      <c s="34" t="s">
        <v>97</v>
      </c>
      <c s="34" t="s">
        <v>631</v>
      </c>
      <c s="35" t="s">
        <v>47</v>
      </c>
      <c s="6" t="s">
        <v>632</v>
      </c>
      <c s="36" t="s">
        <v>100</v>
      </c>
      <c s="37">
        <v>64.5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618</v>
      </c>
    </row>
    <row r="49" spans="1:5" ht="25.5">
      <c r="A49" t="s">
        <v>58</v>
      </c>
      <c r="E49" s="39" t="s">
        <v>633</v>
      </c>
    </row>
    <row r="50" spans="1:16" ht="12.75">
      <c r="A50" t="s">
        <v>49</v>
      </c>
      <c s="34" t="s">
        <v>101</v>
      </c>
      <c s="34" t="s">
        <v>82</v>
      </c>
      <c s="35" t="s">
        <v>47</v>
      </c>
      <c s="6" t="s">
        <v>83</v>
      </c>
      <c s="36" t="s">
        <v>78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216.75">
      <c r="A53" t="s">
        <v>58</v>
      </c>
      <c r="E53" s="39" t="s">
        <v>80</v>
      </c>
    </row>
    <row r="54" spans="1:16" ht="12.75">
      <c r="A54" t="s">
        <v>49</v>
      </c>
      <c s="34" t="s">
        <v>105</v>
      </c>
      <c s="34" t="s">
        <v>634</v>
      </c>
      <c s="35" t="s">
        <v>47</v>
      </c>
      <c s="6" t="s">
        <v>635</v>
      </c>
      <c s="36" t="s">
        <v>78</v>
      </c>
      <c s="37">
        <v>15.155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53">
      <c r="A57" t="s">
        <v>58</v>
      </c>
      <c r="E57" s="39" t="s">
        <v>112</v>
      </c>
    </row>
    <row r="58" spans="1:16" ht="12.75">
      <c r="A58" t="s">
        <v>49</v>
      </c>
      <c s="34" t="s">
        <v>108</v>
      </c>
      <c s="34" t="s">
        <v>636</v>
      </c>
      <c s="35" t="s">
        <v>47</v>
      </c>
      <c s="6" t="s">
        <v>637</v>
      </c>
      <c s="36" t="s">
        <v>100</v>
      </c>
      <c s="37">
        <v>29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74</v>
      </c>
    </row>
    <row r="62" spans="1:16" ht="12.75">
      <c r="A62" t="s">
        <v>49</v>
      </c>
      <c s="34" t="s">
        <v>113</v>
      </c>
      <c s="34" t="s">
        <v>638</v>
      </c>
      <c s="35" t="s">
        <v>47</v>
      </c>
      <c s="6" t="s">
        <v>639</v>
      </c>
      <c s="36" t="s">
        <v>78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74</v>
      </c>
    </row>
    <row r="66" spans="1:16" ht="12.75">
      <c r="A66" t="s">
        <v>49</v>
      </c>
      <c s="34" t="s">
        <v>117</v>
      </c>
      <c s="34" t="s">
        <v>640</v>
      </c>
      <c s="35" t="s">
        <v>47</v>
      </c>
      <c s="6" t="s">
        <v>641</v>
      </c>
      <c s="36" t="s">
        <v>78</v>
      </c>
      <c s="37">
        <v>1.2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642</v>
      </c>
    </row>
    <row r="69" spans="1:5" ht="63.75">
      <c r="A69" t="s">
        <v>58</v>
      </c>
      <c r="E69" s="39" t="s">
        <v>643</v>
      </c>
    </row>
    <row r="70" spans="1:16" ht="12.75">
      <c r="A70" t="s">
        <v>49</v>
      </c>
      <c s="34" t="s">
        <v>121</v>
      </c>
      <c s="34" t="s">
        <v>644</v>
      </c>
      <c s="35" t="s">
        <v>47</v>
      </c>
      <c s="6" t="s">
        <v>645</v>
      </c>
      <c s="36" t="s">
        <v>72</v>
      </c>
      <c s="37">
        <v>632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642</v>
      </c>
    </row>
    <row r="73" spans="1:5" ht="12.75">
      <c r="A73" t="s">
        <v>58</v>
      </c>
      <c r="E73" s="39" t="s">
        <v>646</v>
      </c>
    </row>
    <row r="74" spans="1:16" ht="12.75">
      <c r="A74" t="s">
        <v>49</v>
      </c>
      <c s="34" t="s">
        <v>125</v>
      </c>
      <c s="34" t="s">
        <v>647</v>
      </c>
      <c s="35" t="s">
        <v>47</v>
      </c>
      <c s="6" t="s">
        <v>648</v>
      </c>
      <c s="36" t="s">
        <v>72</v>
      </c>
      <c s="37">
        <v>72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642</v>
      </c>
    </row>
    <row r="77" spans="1:5" ht="12.75">
      <c r="A77" t="s">
        <v>58</v>
      </c>
      <c r="E77" s="39" t="s">
        <v>646</v>
      </c>
    </row>
    <row r="78" spans="1:16" ht="25.5">
      <c r="A78" t="s">
        <v>49</v>
      </c>
      <c s="34" t="s">
        <v>128</v>
      </c>
      <c s="34" t="s">
        <v>649</v>
      </c>
      <c s="35" t="s">
        <v>47</v>
      </c>
      <c s="6" t="s">
        <v>650</v>
      </c>
      <c s="36" t="s">
        <v>78</v>
      </c>
      <c s="37">
        <v>142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611</v>
      </c>
    </row>
    <row r="81" spans="1:5" ht="153">
      <c r="A81" t="s">
        <v>58</v>
      </c>
      <c r="E81" s="39" t="s">
        <v>651</v>
      </c>
    </row>
    <row r="82" spans="1:16" ht="12.75">
      <c r="A82" t="s">
        <v>49</v>
      </c>
      <c s="34" t="s">
        <v>133</v>
      </c>
      <c s="34" t="s">
        <v>652</v>
      </c>
      <c s="35" t="s">
        <v>47</v>
      </c>
      <c s="6" t="s">
        <v>653</v>
      </c>
      <c s="36" t="s">
        <v>72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611</v>
      </c>
    </row>
    <row r="85" spans="1:5" ht="12.75">
      <c r="A85" t="s">
        <v>58</v>
      </c>
      <c r="E85" s="39" t="s">
        <v>74</v>
      </c>
    </row>
    <row r="86" spans="1:16" ht="12.75">
      <c r="A86" t="s">
        <v>49</v>
      </c>
      <c s="34" t="s">
        <v>138</v>
      </c>
      <c s="34" t="s">
        <v>654</v>
      </c>
      <c s="35" t="s">
        <v>47</v>
      </c>
      <c s="6" t="s">
        <v>655</v>
      </c>
      <c s="36" t="s">
        <v>72</v>
      </c>
      <c s="37">
        <v>500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611</v>
      </c>
    </row>
    <row r="89" spans="1:5" ht="25.5">
      <c r="A89" t="s">
        <v>58</v>
      </c>
      <c r="E89" s="39" t="s">
        <v>656</v>
      </c>
    </row>
    <row r="90" spans="1:16" ht="12.75">
      <c r="A90" t="s">
        <v>49</v>
      </c>
      <c s="34" t="s">
        <v>144</v>
      </c>
      <c s="34" t="s">
        <v>657</v>
      </c>
      <c s="35" t="s">
        <v>47</v>
      </c>
      <c s="6" t="s">
        <v>658</v>
      </c>
      <c s="36" t="s">
        <v>72</v>
      </c>
      <c s="37">
        <v>632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642</v>
      </c>
    </row>
    <row r="93" spans="1:5" ht="12.75">
      <c r="A93" t="s">
        <v>58</v>
      </c>
      <c r="E93" s="39" t="s">
        <v>659</v>
      </c>
    </row>
    <row r="94" spans="1:16" ht="12.75">
      <c r="A94" t="s">
        <v>49</v>
      </c>
      <c s="34" t="s">
        <v>148</v>
      </c>
      <c s="34" t="s">
        <v>660</v>
      </c>
      <c s="35" t="s">
        <v>47</v>
      </c>
      <c s="6" t="s">
        <v>661</v>
      </c>
      <c s="36" t="s">
        <v>72</v>
      </c>
      <c s="37">
        <v>632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642</v>
      </c>
    </row>
    <row r="97" spans="1:5" ht="12.75">
      <c r="A97" t="s">
        <v>58</v>
      </c>
      <c r="E97" s="39" t="s">
        <v>74</v>
      </c>
    </row>
    <row r="98" spans="1:16" ht="12.75">
      <c r="A98" t="s">
        <v>49</v>
      </c>
      <c s="34" t="s">
        <v>151</v>
      </c>
      <c s="34" t="s">
        <v>662</v>
      </c>
      <c s="35" t="s">
        <v>47</v>
      </c>
      <c s="6" t="s">
        <v>663</v>
      </c>
      <c s="36" t="s">
        <v>72</v>
      </c>
      <c s="37">
        <v>632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642</v>
      </c>
    </row>
    <row r="101" spans="1:5" ht="12.75">
      <c r="A101" t="s">
        <v>58</v>
      </c>
      <c r="E101" s="39" t="s">
        <v>74</v>
      </c>
    </row>
    <row r="102" spans="1:13" ht="12.75">
      <c r="A102" t="s">
        <v>46</v>
      </c>
      <c r="C102" s="31" t="s">
        <v>20</v>
      </c>
      <c r="E102" s="33" t="s">
        <v>416</v>
      </c>
      <c r="J102" s="32">
        <f>0</f>
      </c>
      <c s="32">
        <f>0</f>
      </c>
      <c s="32">
        <f>0+L103+L107</f>
      </c>
      <c s="32">
        <f>0+M103+M107</f>
      </c>
    </row>
    <row r="103" spans="1:16" ht="12.75">
      <c r="A103" t="s">
        <v>49</v>
      </c>
      <c s="34" t="s">
        <v>188</v>
      </c>
      <c s="34" t="s">
        <v>664</v>
      </c>
      <c s="35" t="s">
        <v>47</v>
      </c>
      <c s="6" t="s">
        <v>665</v>
      </c>
      <c s="36" t="s">
        <v>62</v>
      </c>
      <c s="37">
        <v>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25.5">
      <c r="A106" t="s">
        <v>58</v>
      </c>
      <c r="E106" s="39" t="s">
        <v>666</v>
      </c>
    </row>
    <row r="107" spans="1:16" ht="12.75">
      <c r="A107" t="s">
        <v>49</v>
      </c>
      <c s="34" t="s">
        <v>192</v>
      </c>
      <c s="34" t="s">
        <v>446</v>
      </c>
      <c s="35" t="s">
        <v>47</v>
      </c>
      <c s="6" t="s">
        <v>447</v>
      </c>
      <c s="36" t="s">
        <v>259</v>
      </c>
      <c s="37">
        <v>164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63.75">
      <c r="A110" t="s">
        <v>58</v>
      </c>
      <c r="E110" s="39" t="s">
        <v>448</v>
      </c>
    </row>
    <row r="111" spans="1:13" ht="12.75">
      <c r="A111" t="s">
        <v>46</v>
      </c>
      <c r="C111" s="31" t="s">
        <v>667</v>
      </c>
      <c r="E111" s="33" t="s">
        <v>668</v>
      </c>
      <c r="J111" s="32">
        <f>0</f>
      </c>
      <c s="32">
        <f>0</f>
      </c>
      <c s="32">
        <f>0+L112+L116+L120+L124+L128+L132+L136+L140+L144</f>
      </c>
      <c s="32">
        <f>0+M112+M116+M120+M124+M128+M132+M136+M140+M144</f>
      </c>
    </row>
    <row r="112" spans="1:16" ht="12.75">
      <c r="A112" t="s">
        <v>49</v>
      </c>
      <c s="34" t="s">
        <v>154</v>
      </c>
      <c s="34" t="s">
        <v>70</v>
      </c>
      <c s="35" t="s">
        <v>47</v>
      </c>
      <c s="6" t="s">
        <v>71</v>
      </c>
      <c s="36" t="s">
        <v>72</v>
      </c>
      <c s="37">
        <v>602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63</v>
      </c>
    </row>
    <row r="115" spans="1:5" ht="12.75">
      <c r="A115" t="s">
        <v>58</v>
      </c>
      <c r="E115" s="39" t="s">
        <v>74</v>
      </c>
    </row>
    <row r="116" spans="1:16" ht="25.5">
      <c r="A116" t="s">
        <v>49</v>
      </c>
      <c s="34" t="s">
        <v>158</v>
      </c>
      <c s="34" t="s">
        <v>669</v>
      </c>
      <c s="35" t="s">
        <v>47</v>
      </c>
      <c s="6" t="s">
        <v>670</v>
      </c>
      <c s="36" t="s">
        <v>78</v>
      </c>
      <c s="37">
        <v>142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127.5">
      <c r="A119" t="s">
        <v>58</v>
      </c>
      <c r="E119" s="39" t="s">
        <v>671</v>
      </c>
    </row>
    <row r="120" spans="1:16" ht="25.5">
      <c r="A120" t="s">
        <v>49</v>
      </c>
      <c s="34" t="s">
        <v>161</v>
      </c>
      <c s="34" t="s">
        <v>672</v>
      </c>
      <c s="35" t="s">
        <v>47</v>
      </c>
      <c s="6" t="s">
        <v>673</v>
      </c>
      <c s="36" t="s">
        <v>571</v>
      </c>
      <c s="37">
        <v>710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25.5">
      <c r="A123" t="s">
        <v>58</v>
      </c>
      <c r="E123" s="39" t="s">
        <v>673</v>
      </c>
    </row>
    <row r="124" spans="1:16" ht="25.5">
      <c r="A124" t="s">
        <v>49</v>
      </c>
      <c s="34" t="s">
        <v>164</v>
      </c>
      <c s="34" t="s">
        <v>674</v>
      </c>
      <c s="35" t="s">
        <v>47</v>
      </c>
      <c s="6" t="s">
        <v>675</v>
      </c>
      <c s="36" t="s">
        <v>571</v>
      </c>
      <c s="37">
        <v>2840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114.75">
      <c r="A127" t="s">
        <v>58</v>
      </c>
      <c r="E127" s="39" t="s">
        <v>676</v>
      </c>
    </row>
    <row r="128" spans="1:16" ht="12.75">
      <c r="A128" t="s">
        <v>49</v>
      </c>
      <c s="34" t="s">
        <v>170</v>
      </c>
      <c s="34" t="s">
        <v>677</v>
      </c>
      <c s="35" t="s">
        <v>47</v>
      </c>
      <c s="6" t="s">
        <v>678</v>
      </c>
      <c s="36" t="s">
        <v>78</v>
      </c>
      <c s="37">
        <v>13.42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63.75">
      <c r="A131" t="s">
        <v>58</v>
      </c>
      <c r="E131" s="39" t="s">
        <v>679</v>
      </c>
    </row>
    <row r="132" spans="1:16" ht="12.75">
      <c r="A132" t="s">
        <v>49</v>
      </c>
      <c s="34" t="s">
        <v>174</v>
      </c>
      <c s="34" t="s">
        <v>406</v>
      </c>
      <c s="35" t="s">
        <v>47</v>
      </c>
      <c s="6" t="s">
        <v>407</v>
      </c>
      <c s="36" t="s">
        <v>408</v>
      </c>
      <c s="37">
        <v>536.8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12.75">
      <c r="A135" t="s">
        <v>58</v>
      </c>
      <c r="E135" s="39" t="s">
        <v>74</v>
      </c>
    </row>
    <row r="136" spans="1:16" ht="25.5">
      <c r="A136" t="s">
        <v>49</v>
      </c>
      <c s="34" t="s">
        <v>177</v>
      </c>
      <c s="34" t="s">
        <v>410</v>
      </c>
      <c s="35" t="s">
        <v>47</v>
      </c>
      <c s="6" t="s">
        <v>411</v>
      </c>
      <c s="36" t="s">
        <v>131</v>
      </c>
      <c s="37">
        <v>26.84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63</v>
      </c>
    </row>
    <row r="139" spans="1:5" ht="89.25">
      <c r="A139" t="s">
        <v>58</v>
      </c>
      <c r="E139" s="39" t="s">
        <v>412</v>
      </c>
    </row>
    <row r="140" spans="1:16" ht="25.5">
      <c r="A140" t="s">
        <v>49</v>
      </c>
      <c s="34" t="s">
        <v>180</v>
      </c>
      <c s="34" t="s">
        <v>588</v>
      </c>
      <c s="35" t="s">
        <v>47</v>
      </c>
      <c s="6" t="s">
        <v>589</v>
      </c>
      <c s="36" t="s">
        <v>131</v>
      </c>
      <c s="37">
        <v>284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63</v>
      </c>
    </row>
    <row r="143" spans="1:5" ht="140.25">
      <c r="A143" t="s">
        <v>58</v>
      </c>
      <c r="E143" s="39" t="s">
        <v>590</v>
      </c>
    </row>
    <row r="144" spans="1:16" ht="25.5">
      <c r="A144" t="s">
        <v>49</v>
      </c>
      <c s="34" t="s">
        <v>183</v>
      </c>
      <c s="34" t="s">
        <v>129</v>
      </c>
      <c s="35" t="s">
        <v>47</v>
      </c>
      <c s="6" t="s">
        <v>130</v>
      </c>
      <c s="36" t="s">
        <v>131</v>
      </c>
      <c s="37">
        <v>9.03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63</v>
      </c>
    </row>
    <row r="147" spans="1:5" ht="89.25">
      <c r="A147" t="s">
        <v>58</v>
      </c>
      <c r="E147" s="39" t="s">
        <v>132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680</v>
      </c>
      <c r="E4" s="26" t="s">
        <v>681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COUNTIFS(L8:L114,"=0",A8:A114,"P")+COUNTIFS(L8:L114,"",A8:A114,"P")+SUM(Q8:Q114)</f>
      </c>
    </row>
    <row r="8" spans="1:13" ht="12.75">
      <c r="A8" t="s">
        <v>44</v>
      </c>
      <c r="C8" s="28" t="s">
        <v>684</v>
      </c>
      <c r="E8" s="30" t="s">
        <v>683</v>
      </c>
      <c r="J8" s="29">
        <f>0+J9+J22+J55+J76+J97</f>
      </c>
      <c s="29">
        <f>0+K9+K22+K55+K76+K97</f>
      </c>
      <c s="29">
        <f>0+L9+L22+L55+L76+L97</f>
      </c>
      <c s="29">
        <f>0+M9+M22+M55+M76+M97</f>
      </c>
    </row>
    <row r="9" spans="1:13" ht="12.75">
      <c r="A9" t="s">
        <v>46</v>
      </c>
      <c r="C9" s="31" t="s">
        <v>47</v>
      </c>
      <c r="E9" s="33" t="s">
        <v>685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686</v>
      </c>
      <c s="35" t="s">
        <v>47</v>
      </c>
      <c s="6" t="s">
        <v>687</v>
      </c>
      <c s="36" t="s">
        <v>72</v>
      </c>
      <c s="37">
        <v>53.5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688</v>
      </c>
    </row>
    <row r="13" spans="1:5" ht="178.5">
      <c r="A13" t="s">
        <v>58</v>
      </c>
      <c r="E13" s="39" t="s">
        <v>689</v>
      </c>
    </row>
    <row r="14" spans="1:16" ht="12.75">
      <c r="A14" t="s">
        <v>49</v>
      </c>
      <c s="34" t="s">
        <v>27</v>
      </c>
      <c s="34" t="s">
        <v>690</v>
      </c>
      <c s="35" t="s">
        <v>47</v>
      </c>
      <c s="6" t="s">
        <v>691</v>
      </c>
      <c s="36" t="s">
        <v>100</v>
      </c>
      <c s="37">
        <v>32.4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688</v>
      </c>
    </row>
    <row r="17" spans="1:5" ht="204">
      <c r="A17" t="s">
        <v>58</v>
      </c>
      <c r="E17" s="39" t="s">
        <v>692</v>
      </c>
    </row>
    <row r="18" spans="1:16" ht="12.75">
      <c r="A18" t="s">
        <v>49</v>
      </c>
      <c s="34" t="s">
        <v>26</v>
      </c>
      <c s="34" t="s">
        <v>693</v>
      </c>
      <c s="35" t="s">
        <v>47</v>
      </c>
      <c s="6" t="s">
        <v>694</v>
      </c>
      <c s="36" t="s">
        <v>78</v>
      </c>
      <c s="37">
        <v>4.374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695</v>
      </c>
    </row>
    <row r="21" spans="1:5" ht="204">
      <c r="A21" t="s">
        <v>58</v>
      </c>
      <c r="E21" s="39" t="s">
        <v>692</v>
      </c>
    </row>
    <row r="22" spans="1:13" ht="12.75">
      <c r="A22" t="s">
        <v>46</v>
      </c>
      <c r="C22" s="31" t="s">
        <v>27</v>
      </c>
      <c r="E22" s="33" t="s">
        <v>696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69</v>
      </c>
      <c s="34" t="s">
        <v>697</v>
      </c>
      <c s="35" t="s">
        <v>47</v>
      </c>
      <c s="6" t="s">
        <v>698</v>
      </c>
      <c s="36" t="s">
        <v>78</v>
      </c>
      <c s="37">
        <v>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695</v>
      </c>
    </row>
    <row r="26" spans="1:5" ht="38.25">
      <c r="A26" t="s">
        <v>58</v>
      </c>
      <c r="E26" s="39" t="s">
        <v>699</v>
      </c>
    </row>
    <row r="27" spans="1:16" ht="12.75">
      <c r="A27" t="s">
        <v>49</v>
      </c>
      <c s="34" t="s">
        <v>75</v>
      </c>
      <c s="34" t="s">
        <v>700</v>
      </c>
      <c s="35" t="s">
        <v>47</v>
      </c>
      <c s="6" t="s">
        <v>701</v>
      </c>
      <c s="36" t="s">
        <v>78</v>
      </c>
      <c s="37">
        <v>12.6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695</v>
      </c>
    </row>
    <row r="30" spans="1:5" ht="51">
      <c r="A30" t="s">
        <v>58</v>
      </c>
      <c r="E30" s="39" t="s">
        <v>702</v>
      </c>
    </row>
    <row r="31" spans="1:16" ht="12.75">
      <c r="A31" t="s">
        <v>49</v>
      </c>
      <c s="34" t="s">
        <v>81</v>
      </c>
      <c s="34" t="s">
        <v>703</v>
      </c>
      <c s="35" t="s">
        <v>47</v>
      </c>
      <c s="6" t="s">
        <v>704</v>
      </c>
      <c s="36" t="s">
        <v>78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695</v>
      </c>
    </row>
    <row r="34" spans="1:5" ht="51">
      <c r="A34" t="s">
        <v>58</v>
      </c>
      <c r="E34" s="39" t="s">
        <v>702</v>
      </c>
    </row>
    <row r="35" spans="1:16" ht="12.75">
      <c r="A35" t="s">
        <v>49</v>
      </c>
      <c s="34" t="s">
        <v>85</v>
      </c>
      <c s="34" t="s">
        <v>705</v>
      </c>
      <c s="35" t="s">
        <v>47</v>
      </c>
      <c s="6" t="s">
        <v>706</v>
      </c>
      <c s="36" t="s">
        <v>78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695</v>
      </c>
    </row>
    <row r="38" spans="1:5" ht="51">
      <c r="A38" t="s">
        <v>58</v>
      </c>
      <c r="E38" s="39" t="s">
        <v>702</v>
      </c>
    </row>
    <row r="39" spans="1:16" ht="12.75">
      <c r="A39" t="s">
        <v>49</v>
      </c>
      <c s="34" t="s">
        <v>89</v>
      </c>
      <c s="34" t="s">
        <v>707</v>
      </c>
      <c s="35" t="s">
        <v>47</v>
      </c>
      <c s="6" t="s">
        <v>708</v>
      </c>
      <c s="36" t="s">
        <v>72</v>
      </c>
      <c s="37">
        <v>200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695</v>
      </c>
    </row>
    <row r="42" spans="1:5" ht="12.75">
      <c r="A42" t="s">
        <v>58</v>
      </c>
      <c r="E42" s="39" t="s">
        <v>74</v>
      </c>
    </row>
    <row r="43" spans="1:16" ht="12.75">
      <c r="A43" t="s">
        <v>49</v>
      </c>
      <c s="34" t="s">
        <v>93</v>
      </c>
      <c s="34" t="s">
        <v>709</v>
      </c>
      <c s="35" t="s">
        <v>47</v>
      </c>
      <c s="6" t="s">
        <v>710</v>
      </c>
      <c s="36" t="s">
        <v>100</v>
      </c>
      <c s="37">
        <v>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695</v>
      </c>
    </row>
    <row r="46" spans="1:5" ht="12.75">
      <c r="A46" t="s">
        <v>58</v>
      </c>
      <c r="E46" s="39" t="s">
        <v>74</v>
      </c>
    </row>
    <row r="47" spans="1:16" ht="12.75">
      <c r="A47" t="s">
        <v>49</v>
      </c>
      <c s="34" t="s">
        <v>97</v>
      </c>
      <c s="34" t="s">
        <v>711</v>
      </c>
      <c s="35" t="s">
        <v>47</v>
      </c>
      <c s="6" t="s">
        <v>712</v>
      </c>
      <c s="36" t="s">
        <v>100</v>
      </c>
      <c s="37">
        <v>35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695</v>
      </c>
    </row>
    <row r="50" spans="1:5" ht="12.75">
      <c r="A50" t="s">
        <v>58</v>
      </c>
      <c r="E50" s="39" t="s">
        <v>74</v>
      </c>
    </row>
    <row r="51" spans="1:16" ht="12.75">
      <c r="A51" t="s">
        <v>49</v>
      </c>
      <c s="34" t="s">
        <v>101</v>
      </c>
      <c s="34" t="s">
        <v>713</v>
      </c>
      <c s="35" t="s">
        <v>47</v>
      </c>
      <c s="6" t="s">
        <v>714</v>
      </c>
      <c s="36" t="s">
        <v>72</v>
      </c>
      <c s="37">
        <v>513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695</v>
      </c>
    </row>
    <row r="54" spans="1:5" ht="25.5">
      <c r="A54" t="s">
        <v>58</v>
      </c>
      <c r="E54" s="39" t="s">
        <v>715</v>
      </c>
    </row>
    <row r="55" spans="1:13" ht="12.75">
      <c r="A55" t="s">
        <v>46</v>
      </c>
      <c r="C55" s="31" t="s">
        <v>392</v>
      </c>
      <c r="E55" s="33" t="s">
        <v>393</v>
      </c>
      <c r="J55" s="32">
        <f>0</f>
      </c>
      <c s="32">
        <f>0</f>
      </c>
      <c s="32">
        <f>0+L56+L60+L64+L68+L72</f>
      </c>
      <c s="32">
        <f>0+M56+M60+M64+M68+M72</f>
      </c>
    </row>
    <row r="56" spans="1:16" ht="25.5">
      <c r="A56" t="s">
        <v>49</v>
      </c>
      <c s="34" t="s">
        <v>125</v>
      </c>
      <c s="34" t="s">
        <v>716</v>
      </c>
      <c s="35" t="s">
        <v>47</v>
      </c>
      <c s="6" t="s">
        <v>717</v>
      </c>
      <c s="36" t="s">
        <v>78</v>
      </c>
      <c s="37">
        <v>5.5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12.75">
      <c r="A59" t="s">
        <v>58</v>
      </c>
      <c r="E59" s="39" t="s">
        <v>74</v>
      </c>
    </row>
    <row r="60" spans="1:16" ht="12.75">
      <c r="A60" t="s">
        <v>49</v>
      </c>
      <c s="34" t="s">
        <v>128</v>
      </c>
      <c s="34" t="s">
        <v>718</v>
      </c>
      <c s="35" t="s">
        <v>47</v>
      </c>
      <c s="6" t="s">
        <v>561</v>
      </c>
      <c s="36" t="s">
        <v>72</v>
      </c>
      <c s="37">
        <v>19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14.75">
      <c r="A63" t="s">
        <v>58</v>
      </c>
      <c r="E63" s="39" t="s">
        <v>562</v>
      </c>
    </row>
    <row r="64" spans="1:16" ht="25.5">
      <c r="A64" t="s">
        <v>49</v>
      </c>
      <c s="34" t="s">
        <v>133</v>
      </c>
      <c s="34" t="s">
        <v>719</v>
      </c>
      <c s="35" t="s">
        <v>47</v>
      </c>
      <c s="6" t="s">
        <v>720</v>
      </c>
      <c s="36" t="s">
        <v>408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76.5">
      <c r="A67" t="s">
        <v>58</v>
      </c>
      <c r="E67" s="39" t="s">
        <v>721</v>
      </c>
    </row>
    <row r="68" spans="1:16" ht="25.5">
      <c r="A68" t="s">
        <v>49</v>
      </c>
      <c s="34" t="s">
        <v>138</v>
      </c>
      <c s="34" t="s">
        <v>722</v>
      </c>
      <c s="35" t="s">
        <v>47</v>
      </c>
      <c s="6" t="s">
        <v>723</v>
      </c>
      <c s="36" t="s">
        <v>131</v>
      </c>
      <c s="37">
        <v>57.19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89.25">
      <c r="A71" t="s">
        <v>58</v>
      </c>
      <c r="E71" s="39" t="s">
        <v>132</v>
      </c>
    </row>
    <row r="72" spans="1:16" ht="12.75">
      <c r="A72" t="s">
        <v>49</v>
      </c>
      <c s="34" t="s">
        <v>144</v>
      </c>
      <c s="34" t="s">
        <v>724</v>
      </c>
      <c s="35" t="s">
        <v>47</v>
      </c>
      <c s="6" t="s">
        <v>725</v>
      </c>
      <c s="36" t="s">
        <v>131</v>
      </c>
      <c s="37">
        <v>2.25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.75">
      <c r="A75" t="s">
        <v>58</v>
      </c>
      <c r="E75" s="39" t="s">
        <v>74</v>
      </c>
    </row>
    <row r="76" spans="1:13" ht="12.75">
      <c r="A76" t="s">
        <v>46</v>
      </c>
      <c r="C76" s="31" t="s">
        <v>20</v>
      </c>
      <c r="E76" s="33" t="s">
        <v>416</v>
      </c>
      <c r="J76" s="32">
        <f>0</f>
      </c>
      <c s="32">
        <f>0</f>
      </c>
      <c s="32">
        <f>0+L77+L81+L85+L89+L93</f>
      </c>
      <c s="32">
        <f>0+M77+M81+M85+M89+M93</f>
      </c>
    </row>
    <row r="77" spans="1:16" ht="12.75">
      <c r="A77" t="s">
        <v>49</v>
      </c>
      <c s="34" t="s">
        <v>148</v>
      </c>
      <c s="34" t="s">
        <v>664</v>
      </c>
      <c s="35" t="s">
        <v>47</v>
      </c>
      <c s="6" t="s">
        <v>665</v>
      </c>
      <c s="36" t="s">
        <v>62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25.5">
      <c r="A80" t="s">
        <v>58</v>
      </c>
      <c r="E80" s="39" t="s">
        <v>666</v>
      </c>
    </row>
    <row r="81" spans="1:16" ht="12.75">
      <c r="A81" t="s">
        <v>49</v>
      </c>
      <c s="34" t="s">
        <v>151</v>
      </c>
      <c s="34" t="s">
        <v>596</v>
      </c>
      <c s="35" t="s">
        <v>47</v>
      </c>
      <c s="6" t="s">
        <v>597</v>
      </c>
      <c s="36" t="s">
        <v>67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12.75">
      <c r="A84" t="s">
        <v>58</v>
      </c>
      <c r="E84" s="39" t="s">
        <v>598</v>
      </c>
    </row>
    <row r="85" spans="1:16" ht="12.75">
      <c r="A85" t="s">
        <v>49</v>
      </c>
      <c s="34" t="s">
        <v>154</v>
      </c>
      <c s="34" t="s">
        <v>422</v>
      </c>
      <c s="35" t="s">
        <v>47</v>
      </c>
      <c s="6" t="s">
        <v>726</v>
      </c>
      <c s="36" t="s">
        <v>259</v>
      </c>
      <c s="37">
        <v>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727</v>
      </c>
    </row>
    <row r="89" spans="1:16" ht="12.75">
      <c r="A89" t="s">
        <v>49</v>
      </c>
      <c s="34" t="s">
        <v>158</v>
      </c>
      <c s="34" t="s">
        <v>446</v>
      </c>
      <c s="35" t="s">
        <v>47</v>
      </c>
      <c s="6" t="s">
        <v>447</v>
      </c>
      <c s="36" t="s">
        <v>259</v>
      </c>
      <c s="37">
        <v>96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63.75">
      <c r="A92" t="s">
        <v>58</v>
      </c>
      <c r="E92" s="39" t="s">
        <v>448</v>
      </c>
    </row>
    <row r="93" spans="1:16" ht="12.75">
      <c r="A93" t="s">
        <v>49</v>
      </c>
      <c s="34" t="s">
        <v>161</v>
      </c>
      <c s="34" t="s">
        <v>437</v>
      </c>
      <c s="35" t="s">
        <v>47</v>
      </c>
      <c s="6" t="s">
        <v>438</v>
      </c>
      <c s="36" t="s">
        <v>259</v>
      </c>
      <c s="37">
        <v>36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12.75">
      <c r="A96" t="s">
        <v>58</v>
      </c>
      <c r="E96" s="39" t="s">
        <v>74</v>
      </c>
    </row>
    <row r="97" spans="1:13" ht="12.75">
      <c r="A97" t="s">
        <v>46</v>
      </c>
      <c r="C97" s="31" t="s">
        <v>667</v>
      </c>
      <c r="E97" s="33" t="s">
        <v>728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49</v>
      </c>
      <c s="34" t="s">
        <v>105</v>
      </c>
      <c s="34" t="s">
        <v>609</v>
      </c>
      <c s="35" t="s">
        <v>47</v>
      </c>
      <c s="6" t="s">
        <v>610</v>
      </c>
      <c s="36" t="s">
        <v>78</v>
      </c>
      <c s="37">
        <v>1.62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695</v>
      </c>
    </row>
    <row r="101" spans="1:5" ht="51">
      <c r="A101" t="s">
        <v>58</v>
      </c>
      <c r="E101" s="39" t="s">
        <v>612</v>
      </c>
    </row>
    <row r="102" spans="1:16" ht="12.75">
      <c r="A102" t="s">
        <v>49</v>
      </c>
      <c s="34" t="s">
        <v>108</v>
      </c>
      <c s="34" t="s">
        <v>729</v>
      </c>
      <c s="35" t="s">
        <v>47</v>
      </c>
      <c s="6" t="s">
        <v>730</v>
      </c>
      <c s="36" t="s">
        <v>78</v>
      </c>
      <c s="37">
        <v>5.06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63</v>
      </c>
    </row>
    <row r="105" spans="1:5" ht="12.75">
      <c r="A105" t="s">
        <v>58</v>
      </c>
      <c r="E105" s="39" t="s">
        <v>74</v>
      </c>
    </row>
    <row r="106" spans="1:16" ht="12.75">
      <c r="A106" t="s">
        <v>49</v>
      </c>
      <c s="34" t="s">
        <v>113</v>
      </c>
      <c s="34" t="s">
        <v>644</v>
      </c>
      <c s="35" t="s">
        <v>47</v>
      </c>
      <c s="6" t="s">
        <v>645</v>
      </c>
      <c s="36" t="s">
        <v>72</v>
      </c>
      <c s="37">
        <v>65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695</v>
      </c>
    </row>
    <row r="109" spans="1:5" ht="12.75">
      <c r="A109" t="s">
        <v>58</v>
      </c>
      <c r="E109" s="39" t="s">
        <v>646</v>
      </c>
    </row>
    <row r="110" spans="1:16" ht="25.5">
      <c r="A110" t="s">
        <v>49</v>
      </c>
      <c s="34" t="s">
        <v>117</v>
      </c>
      <c s="34" t="s">
        <v>731</v>
      </c>
      <c s="35" t="s">
        <v>47</v>
      </c>
      <c s="6" t="s">
        <v>732</v>
      </c>
      <c s="36" t="s">
        <v>67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733</v>
      </c>
    </row>
    <row r="113" spans="1:5" ht="25.5">
      <c r="A113" t="s">
        <v>58</v>
      </c>
      <c r="E113" s="39" t="s">
        <v>734</v>
      </c>
    </row>
    <row r="114" spans="1:16" ht="12.75">
      <c r="A114" t="s">
        <v>49</v>
      </c>
      <c s="34" t="s">
        <v>121</v>
      </c>
      <c s="34" t="s">
        <v>735</v>
      </c>
      <c s="35" t="s">
        <v>47</v>
      </c>
      <c s="6" t="s">
        <v>736</v>
      </c>
      <c s="36" t="s">
        <v>78</v>
      </c>
      <c s="37">
        <v>24.6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695</v>
      </c>
    </row>
    <row r="117" spans="1:5" ht="63.75">
      <c r="A117" t="s">
        <v>58</v>
      </c>
      <c r="E117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738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738</v>
      </c>
      <c r="E4" s="26" t="s">
        <v>739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742</v>
      </c>
      <c r="E8" s="30" t="s">
        <v>741</v>
      </c>
      <c r="J8" s="29">
        <f>0+J9+J26+J59+J72</f>
      </c>
      <c s="29">
        <f>0+K9+K26+K59+K72</f>
      </c>
      <c s="29">
        <f>0+L9+L26+L59+L72</f>
      </c>
      <c s="29">
        <f>0+M9+M26+M59+M72</f>
      </c>
    </row>
    <row r="9" spans="1:13" ht="12.75">
      <c r="A9" t="s">
        <v>46</v>
      </c>
      <c r="C9" s="31" t="s">
        <v>75</v>
      </c>
      <c r="E9" s="33" t="s">
        <v>696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697</v>
      </c>
      <c s="35" t="s">
        <v>47</v>
      </c>
      <c s="6" t="s">
        <v>698</v>
      </c>
      <c s="36" t="s">
        <v>78</v>
      </c>
      <c s="37">
        <v>81.8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743</v>
      </c>
    </row>
    <row r="13" spans="1:5" ht="38.25">
      <c r="A13" t="s">
        <v>58</v>
      </c>
      <c r="E13" s="39" t="s">
        <v>699</v>
      </c>
    </row>
    <row r="14" spans="1:16" ht="12.75">
      <c r="A14" t="s">
        <v>49</v>
      </c>
      <c s="34" t="s">
        <v>27</v>
      </c>
      <c s="34" t="s">
        <v>700</v>
      </c>
      <c s="35" t="s">
        <v>47</v>
      </c>
      <c s="6" t="s">
        <v>701</v>
      </c>
      <c s="36" t="s">
        <v>78</v>
      </c>
      <c s="37">
        <v>20.45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743</v>
      </c>
    </row>
    <row r="17" spans="1:5" ht="51">
      <c r="A17" t="s">
        <v>58</v>
      </c>
      <c r="E17" s="39" t="s">
        <v>702</v>
      </c>
    </row>
    <row r="18" spans="1:16" ht="12.75">
      <c r="A18" t="s">
        <v>49</v>
      </c>
      <c s="34" t="s">
        <v>26</v>
      </c>
      <c s="34" t="s">
        <v>744</v>
      </c>
      <c s="35" t="s">
        <v>47</v>
      </c>
      <c s="6" t="s">
        <v>745</v>
      </c>
      <c s="36" t="s">
        <v>78</v>
      </c>
      <c s="37">
        <v>20.45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743</v>
      </c>
    </row>
    <row r="21" spans="1:5" ht="51">
      <c r="A21" t="s">
        <v>58</v>
      </c>
      <c r="E21" s="39" t="s">
        <v>746</v>
      </c>
    </row>
    <row r="22" spans="1:16" ht="12.75">
      <c r="A22" t="s">
        <v>49</v>
      </c>
      <c s="34" t="s">
        <v>69</v>
      </c>
      <c s="34" t="s">
        <v>747</v>
      </c>
      <c s="35" t="s">
        <v>47</v>
      </c>
      <c s="6" t="s">
        <v>748</v>
      </c>
      <c s="36" t="s">
        <v>78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749</v>
      </c>
    </row>
    <row r="25" spans="1:5" ht="38.25">
      <c r="A25" t="s">
        <v>58</v>
      </c>
      <c r="E25" s="39" t="s">
        <v>750</v>
      </c>
    </row>
    <row r="26" spans="1:13" ht="12.75">
      <c r="A26" t="s">
        <v>46</v>
      </c>
      <c r="C26" s="31" t="s">
        <v>392</v>
      </c>
      <c r="E26" s="33" t="s">
        <v>393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148</v>
      </c>
      <c s="34" t="s">
        <v>70</v>
      </c>
      <c s="35" t="s">
        <v>47</v>
      </c>
      <c s="6" t="s">
        <v>71</v>
      </c>
      <c s="36" t="s">
        <v>72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63</v>
      </c>
    </row>
    <row r="30" spans="1:5" ht="12.75">
      <c r="A30" t="s">
        <v>58</v>
      </c>
      <c r="E30" s="39" t="s">
        <v>74</v>
      </c>
    </row>
    <row r="31" spans="1:16" ht="25.5">
      <c r="A31" t="s">
        <v>49</v>
      </c>
      <c s="34" t="s">
        <v>151</v>
      </c>
      <c s="34" t="s">
        <v>751</v>
      </c>
      <c s="35" t="s">
        <v>47</v>
      </c>
      <c s="6" t="s">
        <v>752</v>
      </c>
      <c s="36" t="s">
        <v>62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63</v>
      </c>
    </row>
    <row r="34" spans="1:5" ht="12.75">
      <c r="A34" t="s">
        <v>58</v>
      </c>
      <c r="E34" s="39" t="s">
        <v>74</v>
      </c>
    </row>
    <row r="35" spans="1:16" ht="25.5">
      <c r="A35" t="s">
        <v>49</v>
      </c>
      <c s="34" t="s">
        <v>154</v>
      </c>
      <c s="34" t="s">
        <v>753</v>
      </c>
      <c s="35" t="s">
        <v>47</v>
      </c>
      <c s="6" t="s">
        <v>754</v>
      </c>
      <c s="36" t="s">
        <v>78</v>
      </c>
      <c s="37">
        <v>187.822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63</v>
      </c>
    </row>
    <row r="38" spans="1:5" ht="63.75">
      <c r="A38" t="s">
        <v>58</v>
      </c>
      <c r="E38" s="39" t="s">
        <v>737</v>
      </c>
    </row>
    <row r="39" spans="1:16" ht="12.75">
      <c r="A39" t="s">
        <v>49</v>
      </c>
      <c s="34" t="s">
        <v>158</v>
      </c>
      <c s="34" t="s">
        <v>755</v>
      </c>
      <c s="35" t="s">
        <v>47</v>
      </c>
      <c s="6" t="s">
        <v>756</v>
      </c>
      <c s="36" t="s">
        <v>100</v>
      </c>
      <c s="37">
        <v>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63</v>
      </c>
    </row>
    <row r="42" spans="1:5" ht="102">
      <c r="A42" t="s">
        <v>58</v>
      </c>
      <c r="E42" s="39" t="s">
        <v>757</v>
      </c>
    </row>
    <row r="43" spans="1:16" ht="12.75">
      <c r="A43" t="s">
        <v>49</v>
      </c>
      <c s="34" t="s">
        <v>161</v>
      </c>
      <c s="34" t="s">
        <v>406</v>
      </c>
      <c s="35" t="s">
        <v>47</v>
      </c>
      <c s="6" t="s">
        <v>407</v>
      </c>
      <c s="36" t="s">
        <v>408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63</v>
      </c>
    </row>
    <row r="46" spans="1:5" ht="76.5">
      <c r="A46" t="s">
        <v>58</v>
      </c>
      <c r="E46" s="39" t="s">
        <v>758</v>
      </c>
    </row>
    <row r="47" spans="1:16" ht="25.5">
      <c r="A47" t="s">
        <v>49</v>
      </c>
      <c s="34" t="s">
        <v>164</v>
      </c>
      <c s="34" t="s">
        <v>722</v>
      </c>
      <c s="35" t="s">
        <v>47</v>
      </c>
      <c s="6" t="s">
        <v>723</v>
      </c>
      <c s="36" t="s">
        <v>131</v>
      </c>
      <c s="37">
        <v>319.3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</v>
      </c>
    </row>
    <row r="50" spans="1:5" ht="89.25">
      <c r="A50" t="s">
        <v>58</v>
      </c>
      <c r="E50" s="39" t="s">
        <v>132</v>
      </c>
    </row>
    <row r="51" spans="1:16" ht="25.5">
      <c r="A51" t="s">
        <v>49</v>
      </c>
      <c s="34" t="s">
        <v>170</v>
      </c>
      <c s="34" t="s">
        <v>410</v>
      </c>
      <c s="35" t="s">
        <v>47</v>
      </c>
      <c s="6" t="s">
        <v>411</v>
      </c>
      <c s="36" t="s">
        <v>131</v>
      </c>
      <c s="37">
        <v>1.8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63</v>
      </c>
    </row>
    <row r="54" spans="1:5" ht="89.25">
      <c r="A54" t="s">
        <v>58</v>
      </c>
      <c r="E54" s="39" t="s">
        <v>412</v>
      </c>
    </row>
    <row r="55" spans="1:16" ht="25.5">
      <c r="A55" t="s">
        <v>49</v>
      </c>
      <c s="34" t="s">
        <v>174</v>
      </c>
      <c s="34" t="s">
        <v>129</v>
      </c>
      <c s="35" t="s">
        <v>47</v>
      </c>
      <c s="6" t="s">
        <v>130</v>
      </c>
      <c s="36" t="s">
        <v>131</v>
      </c>
      <c s="37">
        <v>6.3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</v>
      </c>
    </row>
    <row r="58" spans="1:5" ht="89.25">
      <c r="A58" t="s">
        <v>58</v>
      </c>
      <c r="E58" s="39" t="s">
        <v>132</v>
      </c>
    </row>
    <row r="59" spans="1:13" ht="12.75">
      <c r="A59" t="s">
        <v>46</v>
      </c>
      <c r="C59" s="31" t="s">
        <v>20</v>
      </c>
      <c r="E59" s="33" t="s">
        <v>416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49</v>
      </c>
      <c s="34" t="s">
        <v>177</v>
      </c>
      <c s="34" t="s">
        <v>422</v>
      </c>
      <c s="35" t="s">
        <v>47</v>
      </c>
      <c s="6" t="s">
        <v>726</v>
      </c>
      <c s="36" t="s">
        <v>259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2.75">
      <c r="A63" t="s">
        <v>58</v>
      </c>
      <c r="E63" s="39" t="s">
        <v>727</v>
      </c>
    </row>
    <row r="64" spans="1:16" ht="12.75">
      <c r="A64" t="s">
        <v>49</v>
      </c>
      <c s="34" t="s">
        <v>180</v>
      </c>
      <c s="34" t="s">
        <v>446</v>
      </c>
      <c s="35" t="s">
        <v>47</v>
      </c>
      <c s="6" t="s">
        <v>447</v>
      </c>
      <c s="36" t="s">
        <v>259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63.75">
      <c r="A67" t="s">
        <v>58</v>
      </c>
      <c r="E67" s="39" t="s">
        <v>448</v>
      </c>
    </row>
    <row r="68" spans="1:16" ht="12.75">
      <c r="A68" t="s">
        <v>49</v>
      </c>
      <c s="34" t="s">
        <v>183</v>
      </c>
      <c s="34" t="s">
        <v>437</v>
      </c>
      <c s="35" t="s">
        <v>47</v>
      </c>
      <c s="6" t="s">
        <v>438</v>
      </c>
      <c s="36" t="s">
        <v>259</v>
      </c>
      <c s="37">
        <v>36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2.75">
      <c r="A71" t="s">
        <v>58</v>
      </c>
      <c r="E71" s="39" t="s">
        <v>74</v>
      </c>
    </row>
    <row r="72" spans="1:13" ht="12.75">
      <c r="A72" t="s">
        <v>46</v>
      </c>
      <c r="C72" s="31" t="s">
        <v>667</v>
      </c>
      <c r="E72" s="33" t="s">
        <v>728</v>
      </c>
      <c r="J72" s="32">
        <f>0</f>
      </c>
      <c s="32">
        <f>0</f>
      </c>
      <c s="32">
        <f>0+L73+L77+L81+L85+L89+L93+L97+L101+L105+L109+L113+L117+L121+L125+L129+L133+L137</f>
      </c>
      <c s="32">
        <f>0+M73+M77+M81+M85+M89+M93+M97+M101+M105+M109+M113+M117+M121+M125+M129+M133+M137</f>
      </c>
    </row>
    <row r="73" spans="1:16" ht="12.75">
      <c r="A73" t="s">
        <v>49</v>
      </c>
      <c s="34" t="s">
        <v>75</v>
      </c>
      <c s="34" t="s">
        <v>759</v>
      </c>
      <c s="35" t="s">
        <v>47</v>
      </c>
      <c s="6" t="s">
        <v>760</v>
      </c>
      <c s="36" t="s">
        <v>100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761</v>
      </c>
    </row>
    <row r="76" spans="1:5" ht="12.75">
      <c r="A76" t="s">
        <v>58</v>
      </c>
      <c r="E76" s="39" t="s">
        <v>74</v>
      </c>
    </row>
    <row r="77" spans="1:16" ht="12.75">
      <c r="A77" t="s">
        <v>49</v>
      </c>
      <c s="34" t="s">
        <v>81</v>
      </c>
      <c s="34" t="s">
        <v>609</v>
      </c>
      <c s="35" t="s">
        <v>47</v>
      </c>
      <c s="6" t="s">
        <v>610</v>
      </c>
      <c s="36" t="s">
        <v>78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51">
      <c r="A80" t="s">
        <v>58</v>
      </c>
      <c r="E80" s="39" t="s">
        <v>612</v>
      </c>
    </row>
    <row r="81" spans="1:16" ht="12.75">
      <c r="A81" t="s">
        <v>49</v>
      </c>
      <c s="34" t="s">
        <v>85</v>
      </c>
      <c s="34" t="s">
        <v>762</v>
      </c>
      <c s="35" t="s">
        <v>47</v>
      </c>
      <c s="6" t="s">
        <v>763</v>
      </c>
      <c s="36" t="s">
        <v>78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749</v>
      </c>
    </row>
    <row r="84" spans="1:5" ht="12.75">
      <c r="A84" t="s">
        <v>58</v>
      </c>
      <c r="E84" s="39" t="s">
        <v>74</v>
      </c>
    </row>
    <row r="85" spans="1:16" ht="12.75">
      <c r="A85" t="s">
        <v>49</v>
      </c>
      <c s="34" t="s">
        <v>89</v>
      </c>
      <c s="34" t="s">
        <v>764</v>
      </c>
      <c s="35" t="s">
        <v>47</v>
      </c>
      <c s="6" t="s">
        <v>765</v>
      </c>
      <c s="36" t="s">
        <v>78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749</v>
      </c>
    </row>
    <row r="88" spans="1:5" ht="12.75">
      <c r="A88" t="s">
        <v>58</v>
      </c>
      <c r="E88" s="39" t="s">
        <v>74</v>
      </c>
    </row>
    <row r="89" spans="1:16" ht="12.75">
      <c r="A89" t="s">
        <v>49</v>
      </c>
      <c s="34" t="s">
        <v>93</v>
      </c>
      <c s="34" t="s">
        <v>766</v>
      </c>
      <c s="35" t="s">
        <v>47</v>
      </c>
      <c s="6" t="s">
        <v>767</v>
      </c>
      <c s="36" t="s">
        <v>62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749</v>
      </c>
    </row>
    <row r="92" spans="1:5" ht="25.5">
      <c r="A92" t="s">
        <v>58</v>
      </c>
      <c r="E92" s="39" t="s">
        <v>768</v>
      </c>
    </row>
    <row r="93" spans="1:16" ht="12.75">
      <c r="A93" t="s">
        <v>49</v>
      </c>
      <c s="34" t="s">
        <v>97</v>
      </c>
      <c s="34" t="s">
        <v>769</v>
      </c>
      <c s="35" t="s">
        <v>47</v>
      </c>
      <c s="6" t="s">
        <v>770</v>
      </c>
      <c s="36" t="s">
        <v>78</v>
      </c>
      <c s="37">
        <v>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749</v>
      </c>
    </row>
    <row r="96" spans="1:5" ht="51">
      <c r="A96" t="s">
        <v>58</v>
      </c>
      <c r="E96" s="39" t="s">
        <v>771</v>
      </c>
    </row>
    <row r="97" spans="1:16" ht="12.75">
      <c r="A97" t="s">
        <v>49</v>
      </c>
      <c s="34" t="s">
        <v>101</v>
      </c>
      <c s="34" t="s">
        <v>772</v>
      </c>
      <c s="35" t="s">
        <v>47</v>
      </c>
      <c s="6" t="s">
        <v>773</v>
      </c>
      <c s="36" t="s">
        <v>62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774</v>
      </c>
    </row>
    <row r="100" spans="1:5" ht="12.75">
      <c r="A100" t="s">
        <v>58</v>
      </c>
      <c r="E100" s="39" t="s">
        <v>74</v>
      </c>
    </row>
    <row r="101" spans="1:16" ht="12.75">
      <c r="A101" t="s">
        <v>49</v>
      </c>
      <c s="34" t="s">
        <v>105</v>
      </c>
      <c s="34" t="s">
        <v>775</v>
      </c>
      <c s="35" t="s">
        <v>47</v>
      </c>
      <c s="6" t="s">
        <v>776</v>
      </c>
      <c s="36" t="s">
        <v>100</v>
      </c>
      <c s="37">
        <v>15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774</v>
      </c>
    </row>
    <row r="104" spans="1:5" ht="38.25">
      <c r="A104" t="s">
        <v>58</v>
      </c>
      <c r="E104" s="39" t="s">
        <v>777</v>
      </c>
    </row>
    <row r="105" spans="1:16" ht="25.5">
      <c r="A105" t="s">
        <v>49</v>
      </c>
      <c s="34" t="s">
        <v>108</v>
      </c>
      <c s="34" t="s">
        <v>778</v>
      </c>
      <c s="35" t="s">
        <v>47</v>
      </c>
      <c s="6" t="s">
        <v>779</v>
      </c>
      <c s="36" t="s">
        <v>72</v>
      </c>
      <c s="37">
        <v>15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63</v>
      </c>
    </row>
    <row r="108" spans="1:5" ht="127.5">
      <c r="A108" t="s">
        <v>58</v>
      </c>
      <c r="E108" s="39" t="s">
        <v>780</v>
      </c>
    </row>
    <row r="109" spans="1:16" ht="12.75">
      <c r="A109" t="s">
        <v>49</v>
      </c>
      <c s="34" t="s">
        <v>113</v>
      </c>
      <c s="34" t="s">
        <v>647</v>
      </c>
      <c s="35" t="s">
        <v>47</v>
      </c>
      <c s="6" t="s">
        <v>648</v>
      </c>
      <c s="36" t="s">
        <v>72</v>
      </c>
      <c s="37">
        <v>45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781</v>
      </c>
    </row>
    <row r="112" spans="1:5" ht="12.75">
      <c r="A112" t="s">
        <v>58</v>
      </c>
      <c r="E112" s="39" t="s">
        <v>646</v>
      </c>
    </row>
    <row r="113" spans="1:16" ht="12.75">
      <c r="A113" t="s">
        <v>49</v>
      </c>
      <c s="34" t="s">
        <v>117</v>
      </c>
      <c s="34" t="s">
        <v>644</v>
      </c>
      <c s="35" t="s">
        <v>47</v>
      </c>
      <c s="6" t="s">
        <v>645</v>
      </c>
      <c s="36" t="s">
        <v>72</v>
      </c>
      <c s="37">
        <v>350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743</v>
      </c>
    </row>
    <row r="116" spans="1:5" ht="12.75">
      <c r="A116" t="s">
        <v>58</v>
      </c>
      <c r="E116" s="39" t="s">
        <v>646</v>
      </c>
    </row>
    <row r="117" spans="1:16" ht="12.75">
      <c r="A117" t="s">
        <v>49</v>
      </c>
      <c s="34" t="s">
        <v>121</v>
      </c>
      <c s="34" t="s">
        <v>654</v>
      </c>
      <c s="35" t="s">
        <v>47</v>
      </c>
      <c s="6" t="s">
        <v>655</v>
      </c>
      <c s="36" t="s">
        <v>72</v>
      </c>
      <c s="37">
        <v>409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63</v>
      </c>
    </row>
    <row r="120" spans="1:5" ht="25.5">
      <c r="A120" t="s">
        <v>58</v>
      </c>
      <c r="E120" s="39" t="s">
        <v>656</v>
      </c>
    </row>
    <row r="121" spans="1:16" ht="12.75">
      <c r="A121" t="s">
        <v>49</v>
      </c>
      <c s="34" t="s">
        <v>125</v>
      </c>
      <c s="34" t="s">
        <v>640</v>
      </c>
      <c s="35" t="s">
        <v>47</v>
      </c>
      <c s="6" t="s">
        <v>641</v>
      </c>
      <c s="36" t="s">
        <v>78</v>
      </c>
      <c s="37">
        <v>1.6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774</v>
      </c>
    </row>
    <row r="124" spans="1:5" ht="63.75">
      <c r="A124" t="s">
        <v>58</v>
      </c>
      <c r="E124" s="39" t="s">
        <v>643</v>
      </c>
    </row>
    <row r="125" spans="1:16" ht="12.75">
      <c r="A125" t="s">
        <v>49</v>
      </c>
      <c s="34" t="s">
        <v>128</v>
      </c>
      <c s="34" t="s">
        <v>782</v>
      </c>
      <c s="35" t="s">
        <v>47</v>
      </c>
      <c s="6" t="s">
        <v>783</v>
      </c>
      <c s="36" t="s">
        <v>62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55</v>
      </c>
    </row>
    <row r="127" spans="1:5" ht="12.75">
      <c r="A127" s="35" t="s">
        <v>56</v>
      </c>
      <c r="E127" s="40" t="s">
        <v>749</v>
      </c>
    </row>
    <row r="128" spans="1:5" ht="12.75">
      <c r="A128" t="s">
        <v>58</v>
      </c>
      <c r="E128" s="39" t="s">
        <v>783</v>
      </c>
    </row>
    <row r="129" spans="1:16" ht="12.75">
      <c r="A129" t="s">
        <v>49</v>
      </c>
      <c s="34" t="s">
        <v>133</v>
      </c>
      <c s="34" t="s">
        <v>784</v>
      </c>
      <c s="35" t="s">
        <v>47</v>
      </c>
      <c s="6" t="s">
        <v>730</v>
      </c>
      <c s="36" t="s">
        <v>78</v>
      </c>
      <c s="37">
        <v>10.3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73</v>
      </c>
      <c>
        <f>(M129*21)/100</f>
      </c>
      <c t="s">
        <v>27</v>
      </c>
    </row>
    <row r="130" spans="1:5" ht="12.75">
      <c r="A130" s="35" t="s">
        <v>54</v>
      </c>
      <c r="E130" s="39" t="s">
        <v>55</v>
      </c>
    </row>
    <row r="131" spans="1:5" ht="12.75">
      <c r="A131" s="35" t="s">
        <v>56</v>
      </c>
      <c r="E131" s="40" t="s">
        <v>785</v>
      </c>
    </row>
    <row r="132" spans="1:5" ht="12.75">
      <c r="A132" t="s">
        <v>58</v>
      </c>
      <c r="E132" s="39" t="s">
        <v>74</v>
      </c>
    </row>
    <row r="133" spans="1:16" ht="12.75">
      <c r="A133" t="s">
        <v>49</v>
      </c>
      <c s="34" t="s">
        <v>138</v>
      </c>
      <c s="34" t="s">
        <v>628</v>
      </c>
      <c s="35" t="s">
        <v>47</v>
      </c>
      <c s="6" t="s">
        <v>629</v>
      </c>
      <c s="36" t="s">
        <v>100</v>
      </c>
      <c s="37">
        <v>87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55</v>
      </c>
    </row>
    <row r="135" spans="1:5" ht="12.75">
      <c r="A135" s="35" t="s">
        <v>56</v>
      </c>
      <c r="E135" s="40" t="s">
        <v>786</v>
      </c>
    </row>
    <row r="136" spans="1:5" ht="51">
      <c r="A136" t="s">
        <v>58</v>
      </c>
      <c r="E136" s="39" t="s">
        <v>630</v>
      </c>
    </row>
    <row r="137" spans="1:16" ht="25.5">
      <c r="A137" t="s">
        <v>49</v>
      </c>
      <c s="34" t="s">
        <v>144</v>
      </c>
      <c s="34" t="s">
        <v>389</v>
      </c>
      <c s="35" t="s">
        <v>47</v>
      </c>
      <c s="6" t="s">
        <v>390</v>
      </c>
      <c s="36" t="s">
        <v>62</v>
      </c>
      <c s="37">
        <v>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55</v>
      </c>
    </row>
    <row r="139" spans="1:5" ht="12.75">
      <c r="A139" s="35" t="s">
        <v>56</v>
      </c>
      <c r="E139" s="40" t="s">
        <v>63</v>
      </c>
    </row>
    <row r="140" spans="1:5" ht="12.75">
      <c r="A140" t="s">
        <v>58</v>
      </c>
      <c r="E140" s="39" t="s">
        <v>391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738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738</v>
      </c>
      <c r="E4" s="26" t="s">
        <v>739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789</v>
      </c>
      <c r="E8" s="30" t="s">
        <v>788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27</v>
      </c>
      <c r="E9" s="33" t="s">
        <v>696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697</v>
      </c>
      <c s="35" t="s">
        <v>47</v>
      </c>
      <c s="6" t="s">
        <v>698</v>
      </c>
      <c s="36" t="s">
        <v>78</v>
      </c>
      <c s="37">
        <v>1.8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38.25">
      <c r="A13" t="s">
        <v>58</v>
      </c>
      <c r="E13" s="39" t="s">
        <v>699</v>
      </c>
    </row>
    <row r="14" spans="1:16" ht="12.75">
      <c r="A14" t="s">
        <v>49</v>
      </c>
      <c s="34" t="s">
        <v>27</v>
      </c>
      <c s="34" t="s">
        <v>700</v>
      </c>
      <c s="35" t="s">
        <v>47</v>
      </c>
      <c s="6" t="s">
        <v>701</v>
      </c>
      <c s="36" t="s">
        <v>78</v>
      </c>
      <c s="37">
        <v>7.2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51">
      <c r="A17" t="s">
        <v>58</v>
      </c>
      <c r="E17" s="39" t="s">
        <v>702</v>
      </c>
    </row>
    <row r="18" spans="1:16" ht="12.75">
      <c r="A18" t="s">
        <v>49</v>
      </c>
      <c s="34" t="s">
        <v>26</v>
      </c>
      <c s="34" t="s">
        <v>744</v>
      </c>
      <c s="35" t="s">
        <v>47</v>
      </c>
      <c s="6" t="s">
        <v>745</v>
      </c>
      <c s="36" t="s">
        <v>78</v>
      </c>
      <c s="37">
        <v>1.8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89.25">
      <c r="A21" t="s">
        <v>58</v>
      </c>
      <c r="E21" s="39" t="s">
        <v>790</v>
      </c>
    </row>
    <row r="22" spans="1:16" ht="12.75">
      <c r="A22" t="s">
        <v>49</v>
      </c>
      <c s="34" t="s">
        <v>69</v>
      </c>
      <c s="34" t="s">
        <v>709</v>
      </c>
      <c s="35" t="s">
        <v>47</v>
      </c>
      <c s="6" t="s">
        <v>710</v>
      </c>
      <c s="36" t="s">
        <v>100</v>
      </c>
      <c s="37">
        <v>14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791</v>
      </c>
      <c s="35" t="s">
        <v>47</v>
      </c>
      <c s="6" t="s">
        <v>712</v>
      </c>
      <c s="36" t="s">
        <v>100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74</v>
      </c>
    </row>
    <row r="30" spans="1:13" ht="12.75">
      <c r="A30" t="s">
        <v>46</v>
      </c>
      <c r="C30" s="31" t="s">
        <v>20</v>
      </c>
      <c r="E30" s="33" t="s">
        <v>416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144</v>
      </c>
      <c s="34" t="s">
        <v>664</v>
      </c>
      <c s="35" t="s">
        <v>47</v>
      </c>
      <c s="6" t="s">
        <v>665</v>
      </c>
      <c s="36" t="s">
        <v>62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63</v>
      </c>
    </row>
    <row r="34" spans="1:5" ht="25.5">
      <c r="A34" t="s">
        <v>58</v>
      </c>
      <c r="E34" s="39" t="s">
        <v>666</v>
      </c>
    </row>
    <row r="35" spans="1:16" ht="12.75">
      <c r="A35" t="s">
        <v>49</v>
      </c>
      <c s="34" t="s">
        <v>148</v>
      </c>
      <c s="34" t="s">
        <v>446</v>
      </c>
      <c s="35" t="s">
        <v>47</v>
      </c>
      <c s="6" t="s">
        <v>447</v>
      </c>
      <c s="36" t="s">
        <v>259</v>
      </c>
      <c s="37">
        <v>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63</v>
      </c>
    </row>
    <row r="38" spans="1:5" ht="63.75">
      <c r="A38" t="s">
        <v>58</v>
      </c>
      <c r="E38" s="39" t="s">
        <v>448</v>
      </c>
    </row>
    <row r="39" spans="1:13" ht="12.75">
      <c r="A39" t="s">
        <v>46</v>
      </c>
      <c r="C39" s="31" t="s">
        <v>667</v>
      </c>
      <c r="E39" s="33" t="s">
        <v>728</v>
      </c>
      <c r="J39" s="32">
        <f>0</f>
      </c>
      <c s="32">
        <f>0</f>
      </c>
      <c s="32">
        <f>0+L40+L44+L48+L52+L56+L60+L64+L68+L72+L76+L80+L84+L88+L92+L96</f>
      </c>
      <c s="32">
        <f>0+M40+M44+M48+M52+M56+M60+M64+M68+M72+M76+M80+M84+M88+M92+M96</f>
      </c>
    </row>
    <row r="40" spans="1:16" ht="12.75">
      <c r="A40" t="s">
        <v>49</v>
      </c>
      <c s="34" t="s">
        <v>81</v>
      </c>
      <c s="34" t="s">
        <v>792</v>
      </c>
      <c s="35" t="s">
        <v>47</v>
      </c>
      <c s="6" t="s">
        <v>793</v>
      </c>
      <c s="36" t="s">
        <v>72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63</v>
      </c>
    </row>
    <row r="43" spans="1:5" ht="12.75">
      <c r="A43" t="s">
        <v>58</v>
      </c>
      <c r="E43" s="39" t="s">
        <v>74</v>
      </c>
    </row>
    <row r="44" spans="1:16" ht="12.75">
      <c r="A44" t="s">
        <v>49</v>
      </c>
      <c s="34" t="s">
        <v>85</v>
      </c>
      <c s="34" t="s">
        <v>794</v>
      </c>
      <c s="35" t="s">
        <v>47</v>
      </c>
      <c s="6" t="s">
        <v>795</v>
      </c>
      <c s="36" t="s">
        <v>100</v>
      </c>
      <c s="37">
        <v>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63</v>
      </c>
    </row>
    <row r="47" spans="1:5" ht="25.5">
      <c r="A47" t="s">
        <v>58</v>
      </c>
      <c r="E47" s="39" t="s">
        <v>796</v>
      </c>
    </row>
    <row r="48" spans="1:16" ht="12.75">
      <c r="A48" t="s">
        <v>49</v>
      </c>
      <c s="34" t="s">
        <v>89</v>
      </c>
      <c s="34" t="s">
        <v>609</v>
      </c>
      <c s="35" t="s">
        <v>47</v>
      </c>
      <c s="6" t="s">
        <v>610</v>
      </c>
      <c s="36" t="s">
        <v>78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63</v>
      </c>
    </row>
    <row r="51" spans="1:5" ht="51">
      <c r="A51" t="s">
        <v>58</v>
      </c>
      <c r="E51" s="39" t="s">
        <v>612</v>
      </c>
    </row>
    <row r="52" spans="1:16" ht="12.75">
      <c r="A52" t="s">
        <v>49</v>
      </c>
      <c s="34" t="s">
        <v>93</v>
      </c>
      <c s="34" t="s">
        <v>729</v>
      </c>
      <c s="35" t="s">
        <v>47</v>
      </c>
      <c s="6" t="s">
        <v>730</v>
      </c>
      <c s="36" t="s">
        <v>78</v>
      </c>
      <c s="37">
        <v>1.2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63</v>
      </c>
    </row>
    <row r="55" spans="1:5" ht="12.75">
      <c r="A55" t="s">
        <v>58</v>
      </c>
      <c r="E55" s="39" t="s">
        <v>74</v>
      </c>
    </row>
    <row r="56" spans="1:16" ht="12.75">
      <c r="A56" t="s">
        <v>49</v>
      </c>
      <c s="34" t="s">
        <v>97</v>
      </c>
      <c s="34" t="s">
        <v>644</v>
      </c>
      <c s="35" t="s">
        <v>47</v>
      </c>
      <c s="6" t="s">
        <v>645</v>
      </c>
      <c s="36" t="s">
        <v>72</v>
      </c>
      <c s="37">
        <v>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12.75">
      <c r="A59" t="s">
        <v>58</v>
      </c>
      <c r="E59" s="39" t="s">
        <v>646</v>
      </c>
    </row>
    <row r="60" spans="1:16" ht="12.75">
      <c r="A60" t="s">
        <v>49</v>
      </c>
      <c s="34" t="s">
        <v>101</v>
      </c>
      <c s="34" t="s">
        <v>660</v>
      </c>
      <c s="35" t="s">
        <v>47</v>
      </c>
      <c s="6" t="s">
        <v>661</v>
      </c>
      <c s="36" t="s">
        <v>72</v>
      </c>
      <c s="37">
        <v>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2.75">
      <c r="A63" t="s">
        <v>58</v>
      </c>
      <c r="E63" s="39" t="s">
        <v>74</v>
      </c>
    </row>
    <row r="64" spans="1:16" ht="12.75">
      <c r="A64" t="s">
        <v>49</v>
      </c>
      <c s="34" t="s">
        <v>105</v>
      </c>
      <c s="34" t="s">
        <v>662</v>
      </c>
      <c s="35" t="s">
        <v>47</v>
      </c>
      <c s="6" t="s">
        <v>663</v>
      </c>
      <c s="36" t="s">
        <v>72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12.75">
      <c r="A67" t="s">
        <v>58</v>
      </c>
      <c r="E67" s="39" t="s">
        <v>74</v>
      </c>
    </row>
    <row r="68" spans="1:16" ht="12.75">
      <c r="A68" t="s">
        <v>49</v>
      </c>
      <c s="34" t="s">
        <v>108</v>
      </c>
      <c s="34" t="s">
        <v>654</v>
      </c>
      <c s="35" t="s">
        <v>47</v>
      </c>
      <c s="6" t="s">
        <v>655</v>
      </c>
      <c s="36" t="s">
        <v>72</v>
      </c>
      <c s="37">
        <v>36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25.5">
      <c r="A71" t="s">
        <v>58</v>
      </c>
      <c r="E71" s="39" t="s">
        <v>656</v>
      </c>
    </row>
    <row r="72" spans="1:16" ht="12.75">
      <c r="A72" t="s">
        <v>49</v>
      </c>
      <c s="34" t="s">
        <v>113</v>
      </c>
      <c s="34" t="s">
        <v>636</v>
      </c>
      <c s="35" t="s">
        <v>47</v>
      </c>
      <c s="6" t="s">
        <v>637</v>
      </c>
      <c s="36" t="s">
        <v>100</v>
      </c>
      <c s="37">
        <v>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.75">
      <c r="A75" t="s">
        <v>58</v>
      </c>
      <c r="E75" s="39" t="s">
        <v>74</v>
      </c>
    </row>
    <row r="76" spans="1:16" ht="12.75">
      <c r="A76" t="s">
        <v>49</v>
      </c>
      <c s="34" t="s">
        <v>117</v>
      </c>
      <c s="34" t="s">
        <v>640</v>
      </c>
      <c s="35" t="s">
        <v>47</v>
      </c>
      <c s="6" t="s">
        <v>641</v>
      </c>
      <c s="36" t="s">
        <v>78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63.75">
      <c r="A79" t="s">
        <v>58</v>
      </c>
      <c r="E79" s="39" t="s">
        <v>643</v>
      </c>
    </row>
    <row r="80" spans="1:16" ht="12.75">
      <c r="A80" t="s">
        <v>49</v>
      </c>
      <c s="34" t="s">
        <v>121</v>
      </c>
      <c s="34" t="s">
        <v>797</v>
      </c>
      <c s="35" t="s">
        <v>47</v>
      </c>
      <c s="6" t="s">
        <v>617</v>
      </c>
      <c s="36" t="s">
        <v>100</v>
      </c>
      <c s="37">
        <v>8.5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78.5">
      <c r="A83" t="s">
        <v>58</v>
      </c>
      <c r="E83" s="39" t="s">
        <v>619</v>
      </c>
    </row>
    <row r="84" spans="1:16" ht="12.75">
      <c r="A84" t="s">
        <v>49</v>
      </c>
      <c s="34" t="s">
        <v>125</v>
      </c>
      <c s="34" t="s">
        <v>118</v>
      </c>
      <c s="35" t="s">
        <v>47</v>
      </c>
      <c s="6" t="s">
        <v>119</v>
      </c>
      <c s="36" t="s">
        <v>100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38.25">
      <c r="A87" t="s">
        <v>58</v>
      </c>
      <c r="E87" s="39" t="s">
        <v>798</v>
      </c>
    </row>
    <row r="88" spans="1:16" ht="12.75">
      <c r="A88" t="s">
        <v>49</v>
      </c>
      <c s="34" t="s">
        <v>128</v>
      </c>
      <c s="34" t="s">
        <v>799</v>
      </c>
      <c s="35" t="s">
        <v>47</v>
      </c>
      <c s="6" t="s">
        <v>800</v>
      </c>
      <c s="36" t="s">
        <v>100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38.25">
      <c r="A91" t="s">
        <v>58</v>
      </c>
      <c r="E91" s="39" t="s">
        <v>798</v>
      </c>
    </row>
    <row r="92" spans="1:16" ht="25.5">
      <c r="A92" t="s">
        <v>49</v>
      </c>
      <c s="34" t="s">
        <v>133</v>
      </c>
      <c s="34" t="s">
        <v>389</v>
      </c>
      <c s="35" t="s">
        <v>47</v>
      </c>
      <c s="6" t="s">
        <v>390</v>
      </c>
      <c s="36" t="s">
        <v>62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2.75">
      <c r="A95" t="s">
        <v>58</v>
      </c>
      <c r="E95" s="39" t="s">
        <v>391</v>
      </c>
    </row>
    <row r="96" spans="1:16" ht="25.5">
      <c r="A96" t="s">
        <v>49</v>
      </c>
      <c s="34" t="s">
        <v>138</v>
      </c>
      <c s="34" t="s">
        <v>731</v>
      </c>
      <c s="35" t="s">
        <v>47</v>
      </c>
      <c s="6" t="s">
        <v>732</v>
      </c>
      <c s="36" t="s">
        <v>67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63</v>
      </c>
    </row>
    <row r="99" spans="1:5" ht="25.5">
      <c r="A99" t="s">
        <v>58</v>
      </c>
      <c r="E99" s="39" t="s">
        <v>734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801</v>
      </c>
      <c r="E4" s="26" t="s">
        <v>802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805</v>
      </c>
      <c r="E8" s="30" t="s">
        <v>804</v>
      </c>
      <c r="J8" s="29">
        <f>0+J9+J38+J75</f>
      </c>
      <c s="29">
        <f>0+K9+K38+K75</f>
      </c>
      <c s="29">
        <f>0+L9+L38+L75</f>
      </c>
      <c s="29">
        <f>0+M9+M38+M75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761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86</v>
      </c>
      <c s="35" t="s">
        <v>47</v>
      </c>
      <c s="6" t="s">
        <v>87</v>
      </c>
      <c s="36" t="s">
        <v>78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806</v>
      </c>
    </row>
    <row r="21" spans="1:5" ht="216.75">
      <c r="A21" t="s">
        <v>58</v>
      </c>
      <c r="E21" s="39" t="s">
        <v>80</v>
      </c>
    </row>
    <row r="22" spans="1:16" ht="25.5">
      <c r="A22" t="s">
        <v>49</v>
      </c>
      <c s="34" t="s">
        <v>69</v>
      </c>
      <c s="34" t="s">
        <v>102</v>
      </c>
      <c s="35" t="s">
        <v>47</v>
      </c>
      <c s="6" t="s">
        <v>103</v>
      </c>
      <c s="36" t="s">
        <v>100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25.5">
      <c r="A25" t="s">
        <v>58</v>
      </c>
      <c r="E25" s="39" t="s">
        <v>104</v>
      </c>
    </row>
    <row r="26" spans="1:16" ht="12.75">
      <c r="A26" t="s">
        <v>49</v>
      </c>
      <c s="34" t="s">
        <v>75</v>
      </c>
      <c s="34" t="s">
        <v>106</v>
      </c>
      <c s="35" t="s">
        <v>47</v>
      </c>
      <c s="6" t="s">
        <v>107</v>
      </c>
      <c s="36" t="s">
        <v>100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74</v>
      </c>
    </row>
    <row r="30" spans="1:16" ht="12.75">
      <c r="A30" t="s">
        <v>49</v>
      </c>
      <c s="34" t="s">
        <v>81</v>
      </c>
      <c s="34" t="s">
        <v>109</v>
      </c>
      <c s="35" t="s">
        <v>47</v>
      </c>
      <c s="6" t="s">
        <v>110</v>
      </c>
      <c s="36" t="s">
        <v>78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806</v>
      </c>
    </row>
    <row r="33" spans="1:5" ht="153">
      <c r="A33" t="s">
        <v>58</v>
      </c>
      <c r="E33" s="39" t="s">
        <v>112</v>
      </c>
    </row>
    <row r="34" spans="1:16" ht="12.75">
      <c r="A34" t="s">
        <v>49</v>
      </c>
      <c s="34" t="s">
        <v>85</v>
      </c>
      <c s="34" t="s">
        <v>114</v>
      </c>
      <c s="35" t="s">
        <v>47</v>
      </c>
      <c s="6" t="s">
        <v>115</v>
      </c>
      <c s="36" t="s">
        <v>72</v>
      </c>
      <c s="37">
        <v>1.75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807</v>
      </c>
    </row>
    <row r="37" spans="1:5" ht="12.75">
      <c r="A37" t="s">
        <v>58</v>
      </c>
      <c r="E37" s="39" t="s">
        <v>74</v>
      </c>
    </row>
    <row r="38" spans="1:13" ht="12.75">
      <c r="A38" t="s">
        <v>46</v>
      </c>
      <c r="C38" s="31" t="s">
        <v>27</v>
      </c>
      <c r="E38" s="33" t="s">
        <v>808</v>
      </c>
      <c r="J38" s="32">
        <f>0</f>
      </c>
      <c s="32">
        <f>0</f>
      </c>
      <c s="32">
        <f>0+L39+L43+L47+L51+L55+L59+L63+L67+L71</f>
      </c>
      <c s="32">
        <f>0+M39+M43+M47+M51+M55+M59+M63+M67+M71</f>
      </c>
    </row>
    <row r="39" spans="1:16" ht="12.75">
      <c r="A39" t="s">
        <v>49</v>
      </c>
      <c s="34" t="s">
        <v>89</v>
      </c>
      <c s="34" t="s">
        <v>809</v>
      </c>
      <c s="35" t="s">
        <v>47</v>
      </c>
      <c s="6" t="s">
        <v>810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811</v>
      </c>
    </row>
    <row r="42" spans="1:5" ht="12.75">
      <c r="A42" t="s">
        <v>58</v>
      </c>
      <c r="E42" s="39" t="s">
        <v>74</v>
      </c>
    </row>
    <row r="43" spans="1:16" ht="12.75">
      <c r="A43" t="s">
        <v>49</v>
      </c>
      <c s="34" t="s">
        <v>93</v>
      </c>
      <c s="34" t="s">
        <v>812</v>
      </c>
      <c s="35" t="s">
        <v>47</v>
      </c>
      <c s="6" t="s">
        <v>813</v>
      </c>
      <c s="36" t="s">
        <v>100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814</v>
      </c>
    </row>
    <row r="46" spans="1:5" ht="38.25">
      <c r="A46" t="s">
        <v>58</v>
      </c>
      <c r="E46" s="39" t="s">
        <v>815</v>
      </c>
    </row>
    <row r="47" spans="1:16" ht="25.5">
      <c r="A47" t="s">
        <v>49</v>
      </c>
      <c s="34" t="s">
        <v>97</v>
      </c>
      <c s="34" t="s">
        <v>197</v>
      </c>
      <c s="35" t="s">
        <v>47</v>
      </c>
      <c s="6" t="s">
        <v>198</v>
      </c>
      <c s="36" t="s">
        <v>62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814</v>
      </c>
    </row>
    <row r="50" spans="1:5" ht="12.75">
      <c r="A50" t="s">
        <v>58</v>
      </c>
      <c r="E50" s="39" t="s">
        <v>74</v>
      </c>
    </row>
    <row r="51" spans="1:16" ht="12.75">
      <c r="A51" t="s">
        <v>49</v>
      </c>
      <c s="34" t="s">
        <v>101</v>
      </c>
      <c s="34" t="s">
        <v>204</v>
      </c>
      <c s="35" t="s">
        <v>47</v>
      </c>
      <c s="6" t="s">
        <v>205</v>
      </c>
      <c s="36" t="s">
        <v>62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63</v>
      </c>
    </row>
    <row r="54" spans="1:5" ht="12.75">
      <c r="A54" t="s">
        <v>58</v>
      </c>
      <c r="E54" s="39" t="s">
        <v>74</v>
      </c>
    </row>
    <row r="55" spans="1:16" ht="12.75">
      <c r="A55" t="s">
        <v>49</v>
      </c>
      <c s="34" t="s">
        <v>105</v>
      </c>
      <c s="34" t="s">
        <v>816</v>
      </c>
      <c s="35" t="s">
        <v>47</v>
      </c>
      <c s="6" t="s">
        <v>817</v>
      </c>
      <c s="36" t="s">
        <v>67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</v>
      </c>
    </row>
    <row r="58" spans="1:5" ht="76.5">
      <c r="A58" t="s">
        <v>58</v>
      </c>
      <c r="E58" s="39" t="s">
        <v>818</v>
      </c>
    </row>
    <row r="59" spans="1:16" ht="12.75">
      <c r="A59" t="s">
        <v>49</v>
      </c>
      <c s="34" t="s">
        <v>108</v>
      </c>
      <c s="34" t="s">
        <v>819</v>
      </c>
      <c s="35" t="s">
        <v>47</v>
      </c>
      <c s="6" t="s">
        <v>820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811</v>
      </c>
    </row>
    <row r="62" spans="1:5" ht="12.75">
      <c r="A62" t="s">
        <v>58</v>
      </c>
      <c r="E62" s="39" t="s">
        <v>74</v>
      </c>
    </row>
    <row r="63" spans="1:16" ht="12.75">
      <c r="A63" t="s">
        <v>49</v>
      </c>
      <c s="34" t="s">
        <v>113</v>
      </c>
      <c s="34" t="s">
        <v>821</v>
      </c>
      <c s="35" t="s">
        <v>47</v>
      </c>
      <c s="6" t="s">
        <v>822</v>
      </c>
      <c s="36" t="s">
        <v>62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12.75">
      <c r="A66" t="s">
        <v>58</v>
      </c>
      <c r="E66" s="39" t="s">
        <v>74</v>
      </c>
    </row>
    <row r="67" spans="1:16" ht="12.75">
      <c r="A67" t="s">
        <v>49</v>
      </c>
      <c s="34" t="s">
        <v>117</v>
      </c>
      <c s="34" t="s">
        <v>257</v>
      </c>
      <c s="35" t="s">
        <v>47</v>
      </c>
      <c s="6" t="s">
        <v>258</v>
      </c>
      <c s="36" t="s">
        <v>259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12.75">
      <c r="A70" t="s">
        <v>58</v>
      </c>
      <c r="E70" s="39" t="s">
        <v>74</v>
      </c>
    </row>
    <row r="71" spans="1:16" ht="12.75">
      <c r="A71" t="s">
        <v>49</v>
      </c>
      <c s="34" t="s">
        <v>121</v>
      </c>
      <c s="34" t="s">
        <v>823</v>
      </c>
      <c s="35" t="s">
        <v>47</v>
      </c>
      <c s="6" t="s">
        <v>824</v>
      </c>
      <c s="36" t="s">
        <v>62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12.75">
      <c r="A74" t="s">
        <v>58</v>
      </c>
      <c r="E74" s="39" t="s">
        <v>825</v>
      </c>
    </row>
    <row r="75" spans="1:13" ht="12.75">
      <c r="A75" t="s">
        <v>46</v>
      </c>
      <c r="C75" s="31" t="s">
        <v>20</v>
      </c>
      <c r="E75" s="33" t="s">
        <v>416</v>
      </c>
      <c r="J75" s="32">
        <f>0</f>
      </c>
      <c s="32">
        <f>0</f>
      </c>
      <c s="32">
        <f>0+L76+L80+L84+L88</f>
      </c>
      <c s="32">
        <f>0+M76+M80+M84+M88</f>
      </c>
    </row>
    <row r="76" spans="1:16" ht="12.75">
      <c r="A76" t="s">
        <v>49</v>
      </c>
      <c s="34" t="s">
        <v>125</v>
      </c>
      <c s="34" t="s">
        <v>418</v>
      </c>
      <c s="35" t="s">
        <v>47</v>
      </c>
      <c s="6" t="s">
        <v>419</v>
      </c>
      <c s="36" t="s">
        <v>259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2.75">
      <c r="A79" t="s">
        <v>58</v>
      </c>
      <c r="E79" s="39" t="s">
        <v>420</v>
      </c>
    </row>
    <row r="80" spans="1:16" ht="12.75">
      <c r="A80" t="s">
        <v>49</v>
      </c>
      <c s="34" t="s">
        <v>128</v>
      </c>
      <c s="34" t="s">
        <v>437</v>
      </c>
      <c s="35" t="s">
        <v>47</v>
      </c>
      <c s="6" t="s">
        <v>438</v>
      </c>
      <c s="36" t="s">
        <v>259</v>
      </c>
      <c s="37">
        <v>18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2.75">
      <c r="A83" t="s">
        <v>58</v>
      </c>
      <c r="E83" s="39" t="s">
        <v>74</v>
      </c>
    </row>
    <row r="84" spans="1:16" ht="12.75">
      <c r="A84" t="s">
        <v>49</v>
      </c>
      <c s="34" t="s">
        <v>133</v>
      </c>
      <c s="34" t="s">
        <v>433</v>
      </c>
      <c s="35" t="s">
        <v>47</v>
      </c>
      <c s="6" t="s">
        <v>434</v>
      </c>
      <c s="36" t="s">
        <v>62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25.5">
      <c r="A87" t="s">
        <v>58</v>
      </c>
      <c r="E87" s="39" t="s">
        <v>435</v>
      </c>
    </row>
    <row r="88" spans="1:16" ht="12.75">
      <c r="A88" t="s">
        <v>49</v>
      </c>
      <c s="34" t="s">
        <v>138</v>
      </c>
      <c s="34" t="s">
        <v>446</v>
      </c>
      <c s="35" t="s">
        <v>47</v>
      </c>
      <c s="6" t="s">
        <v>447</v>
      </c>
      <c s="36" t="s">
        <v>259</v>
      </c>
      <c s="37">
        <v>32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63.75">
      <c r="A91" t="s">
        <v>58</v>
      </c>
      <c r="E91" s="39" t="s">
        <v>448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